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Lisa.Lokasto\Downloads\"/>
    </mc:Choice>
  </mc:AlternateContent>
  <xr:revisionPtr revIDLastSave="0" documentId="13_ncr:1_{93FF82BE-1BB2-4688-A491-F3954BB21DE9}" xr6:coauthVersionLast="47" xr6:coauthVersionMax="47" xr10:uidLastSave="{00000000-0000-0000-0000-000000000000}"/>
  <bookViews>
    <workbookView xWindow="-108" yWindow="-108" windowWidth="23256" windowHeight="12576" activeTab="3" xr2:uid="{B57886DF-49B2-4A0F-AA3E-3A02315E3E57}"/>
  </bookViews>
  <sheets>
    <sheet name="SetUp" sheetId="1" r:id="rId1"/>
    <sheet name="Debts" sheetId="2" r:id="rId2"/>
    <sheet name="Payments" sheetId="3" r:id="rId3"/>
    <sheet name="Loan repayment Schedule."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2" i="3" l="1"/>
  <c r="A32" i="3"/>
  <c r="C31" i="3"/>
  <c r="A31" i="3"/>
  <c r="C30" i="3"/>
  <c r="A30" i="3"/>
  <c r="C29" i="3"/>
  <c r="G29" i="3" s="1"/>
  <c r="A29" i="3"/>
  <c r="C28" i="3"/>
  <c r="A28" i="3"/>
  <c r="C27" i="3"/>
  <c r="A27" i="3"/>
  <c r="C26" i="3"/>
  <c r="A26" i="3"/>
  <c r="G26" i="3" s="1"/>
  <c r="C25" i="3"/>
  <c r="A25" i="3"/>
  <c r="G25" i="3" s="1"/>
  <c r="C24" i="3"/>
  <c r="A24" i="3"/>
  <c r="C23" i="3"/>
  <c r="G23" i="3" s="1"/>
  <c r="A23" i="3"/>
  <c r="C22" i="3"/>
  <c r="A22" i="3"/>
  <c r="C21" i="3"/>
  <c r="A21" i="3"/>
  <c r="C20" i="3"/>
  <c r="A20" i="3"/>
  <c r="G20" i="3" s="1"/>
  <c r="C19" i="3"/>
  <c r="A19" i="3"/>
  <c r="C18" i="3"/>
  <c r="A18" i="3"/>
  <c r="C17" i="3"/>
  <c r="G17" i="3" s="1"/>
  <c r="A17" i="3"/>
  <c r="C16" i="3"/>
  <c r="A16" i="3"/>
  <c r="C15" i="3"/>
  <c r="A15" i="3"/>
  <c r="C14" i="3"/>
  <c r="A14" i="3"/>
  <c r="C13" i="3"/>
  <c r="A13" i="3"/>
  <c r="C12" i="3"/>
  <c r="A12" i="3"/>
  <c r="C11" i="3"/>
  <c r="A11" i="3"/>
  <c r="C10" i="3"/>
  <c r="A10" i="3"/>
  <c r="C9" i="3"/>
  <c r="B9" i="3"/>
  <c r="A9" i="3"/>
  <c r="C8" i="3"/>
  <c r="A8" i="3"/>
  <c r="B5" i="3"/>
  <c r="G28" i="2"/>
  <c r="G27" i="2"/>
  <c r="G26" i="2"/>
  <c r="G25" i="2"/>
  <c r="G24" i="2"/>
  <c r="G23" i="2"/>
  <c r="G22" i="2"/>
  <c r="G21" i="2"/>
  <c r="G20" i="2"/>
  <c r="G19" i="2"/>
  <c r="G18" i="2"/>
  <c r="G16" i="2"/>
  <c r="G15" i="2"/>
  <c r="G14" i="2"/>
  <c r="G13" i="2"/>
  <c r="G12" i="2"/>
  <c r="G11" i="2"/>
  <c r="G10" i="2"/>
  <c r="G9" i="2"/>
  <c r="G8" i="2"/>
  <c r="G7" i="2"/>
  <c r="G6" i="2"/>
  <c r="G17" i="2"/>
  <c r="A2" i="4"/>
  <c r="K2" i="4"/>
  <c r="K7" i="4"/>
  <c r="K4" i="4"/>
  <c r="I2" i="4" s="1"/>
  <c r="G3" i="4" s="1"/>
  <c r="H2" i="4"/>
  <c r="H3" i="4" s="1"/>
  <c r="H4" i="4" s="1"/>
  <c r="H5" i="4" s="1"/>
  <c r="H6" i="4" s="1"/>
  <c r="H7" i="4" s="1"/>
  <c r="H8" i="4" s="1"/>
  <c r="H9" i="4" s="1"/>
  <c r="H10" i="4" s="1"/>
  <c r="H11" i="4" s="1"/>
  <c r="H12" i="4" s="1"/>
  <c r="H13" i="4" s="1"/>
  <c r="H14" i="4" s="1"/>
  <c r="H15" i="4" s="1"/>
  <c r="H16" i="4" s="1"/>
  <c r="H17" i="4" s="1"/>
  <c r="H18" i="4" s="1"/>
  <c r="H19" i="4" s="1"/>
  <c r="H20" i="4" s="1"/>
  <c r="H21" i="4" s="1"/>
  <c r="H22" i="4" s="1"/>
  <c r="H23" i="4" s="1"/>
  <c r="H24" i="4" s="1"/>
  <c r="H25" i="4" s="1"/>
  <c r="H26" i="4" s="1"/>
  <c r="H27" i="4" s="1"/>
  <c r="H28" i="4" s="1"/>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F4" i="4"/>
  <c r="F5" i="4" s="1"/>
  <c r="F6" i="4" s="1"/>
  <c r="F7" i="4" s="1"/>
  <c r="F8" i="4" s="1"/>
  <c r="F9" i="4" s="1"/>
  <c r="F10" i="4" s="1"/>
  <c r="F11" i="4" s="1"/>
  <c r="F12" i="4" s="1"/>
  <c r="F13" i="4" s="1"/>
  <c r="F14" i="4" s="1"/>
  <c r="F15" i="4" s="1"/>
  <c r="F16" i="4" s="1"/>
  <c r="F17" i="4" s="1"/>
  <c r="F18" i="4" s="1"/>
  <c r="F19" i="4" s="1"/>
  <c r="F20" i="4" s="1"/>
  <c r="F21" i="4" s="1"/>
  <c r="F22" i="4" s="1"/>
  <c r="F23" i="4" s="1"/>
  <c r="F24" i="4" s="1"/>
  <c r="F25" i="4" s="1"/>
  <c r="F26" i="4" s="1"/>
  <c r="F27" i="4" s="1"/>
  <c r="F28" i="4" s="1"/>
  <c r="F29" i="4" s="1"/>
  <c r="F30" i="4" s="1"/>
  <c r="F31" i="4" s="1"/>
  <c r="F32" i="4" s="1"/>
  <c r="F33" i="4" s="1"/>
  <c r="F34" i="4" s="1"/>
  <c r="F35" i="4" s="1"/>
  <c r="F36" i="4" s="1"/>
  <c r="F37" i="4" s="1"/>
  <c r="F38" i="4" s="1"/>
  <c r="F39" i="4" s="1"/>
  <c r="F40" i="4" s="1"/>
  <c r="F41" i="4" s="1"/>
  <c r="F42" i="4" s="1"/>
  <c r="F43" i="4" s="1"/>
  <c r="F44" i="4" s="1"/>
  <c r="F45" i="4" s="1"/>
  <c r="F46" i="4" s="1"/>
  <c r="F47" i="4" s="1"/>
  <c r="F48" i="4" s="1"/>
  <c r="F49" i="4" s="1"/>
  <c r="F50" i="4" s="1"/>
  <c r="F51" i="4" s="1"/>
  <c r="F52" i="4" s="1"/>
  <c r="F53" i="4" s="1"/>
  <c r="F54" i="4" s="1"/>
  <c r="F55" i="4" s="1"/>
  <c r="F56" i="4" s="1"/>
  <c r="F57" i="4" s="1"/>
  <c r="F58" i="4" s="1"/>
  <c r="F3" i="4"/>
  <c r="F2" i="4"/>
  <c r="B3" i="4"/>
  <c r="B4" i="4" s="1"/>
  <c r="B5" i="4" s="1"/>
  <c r="B6" i="4" s="1"/>
  <c r="B7" i="4" s="1"/>
  <c r="B8" i="4" s="1"/>
  <c r="B9" i="4" s="1"/>
  <c r="B10" i="4" s="1"/>
  <c r="B11" i="4" s="1"/>
  <c r="B12" i="4" s="1"/>
  <c r="B13" i="4" s="1"/>
  <c r="B14" i="4" s="1"/>
  <c r="B15" i="4" s="1"/>
  <c r="B16" i="4" s="1"/>
  <c r="B17" i="4" s="1"/>
  <c r="B18" i="4" s="1"/>
  <c r="B19" i="4" s="1"/>
  <c r="B20" i="4" s="1"/>
  <c r="B21" i="4" s="1"/>
  <c r="B22" i="4" s="1"/>
  <c r="B23" i="4" s="1"/>
  <c r="B24" i="4" s="1"/>
  <c r="B25" i="4" s="1"/>
  <c r="B26" i="4" s="1"/>
  <c r="B27" i="4" s="1"/>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2" i="4"/>
  <c r="D11" i="3"/>
  <c r="D12" i="3"/>
  <c r="D13" i="3"/>
  <c r="D14" i="3"/>
  <c r="D15" i="3"/>
  <c r="D16" i="3"/>
  <c r="D17" i="3"/>
  <c r="D18" i="3"/>
  <c r="D19" i="3"/>
  <c r="D20" i="3"/>
  <c r="D21" i="3"/>
  <c r="D22" i="3"/>
  <c r="D23" i="3"/>
  <c r="D24" i="3"/>
  <c r="D25" i="3"/>
  <c r="D26" i="3"/>
  <c r="D27" i="3"/>
  <c r="D28" i="3"/>
  <c r="D29" i="3"/>
  <c r="D30" i="3"/>
  <c r="D31" i="3"/>
  <c r="D32" i="3"/>
  <c r="D10" i="3"/>
  <c r="J3" i="2"/>
  <c r="J4" i="2" s="1"/>
  <c r="J5" i="2" s="1"/>
  <c r="D9" i="3"/>
  <c r="D8" i="3"/>
  <c r="B11" i="3"/>
  <c r="B12" i="3"/>
  <c r="B13" i="3"/>
  <c r="B14" i="3"/>
  <c r="B15" i="3"/>
  <c r="B16" i="3"/>
  <c r="B17" i="3"/>
  <c r="B18" i="3"/>
  <c r="B19" i="3"/>
  <c r="B20" i="3"/>
  <c r="B21" i="3"/>
  <c r="B22" i="3"/>
  <c r="B23" i="3"/>
  <c r="B24" i="3"/>
  <c r="B25" i="3"/>
  <c r="B26" i="3"/>
  <c r="B27" i="3"/>
  <c r="B28" i="3"/>
  <c r="B29" i="3"/>
  <c r="B30" i="3"/>
  <c r="B31" i="3"/>
  <c r="B32" i="3"/>
  <c r="B10" i="3"/>
  <c r="B3" i="3"/>
  <c r="E3" i="3"/>
  <c r="E4" i="3" s="1"/>
  <c r="B4" i="3"/>
  <c r="G2" i="4"/>
  <c r="G9" i="3"/>
  <c r="C12" i="4"/>
  <c r="C13" i="4"/>
  <c r="C14" i="4"/>
  <c r="C15" i="4"/>
  <c r="C16" i="4"/>
  <c r="C17" i="4"/>
  <c r="C18" i="4"/>
  <c r="C19" i="4"/>
  <c r="C20" i="4"/>
  <c r="C21" i="4"/>
  <c r="C10" i="4"/>
  <c r="C11" i="4"/>
  <c r="C3" i="4"/>
  <c r="C4" i="4"/>
  <c r="C5" i="4"/>
  <c r="C6" i="4"/>
  <c r="C7" i="4"/>
  <c r="C8" i="4"/>
  <c r="C9" i="4"/>
  <c r="C2" i="4"/>
  <c r="L2" i="4"/>
  <c r="K6" i="4"/>
  <c r="D2" i="4"/>
  <c r="D3" i="4" s="1"/>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D26" i="4" s="1"/>
  <c r="D27" i="4" s="1"/>
  <c r="D28" i="4" s="1"/>
  <c r="D29" i="4" s="1"/>
  <c r="D30" i="4" s="1"/>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G32" i="3"/>
  <c r="G22" i="3"/>
  <c r="G14" i="3"/>
  <c r="G10" i="3"/>
  <c r="F28" i="2"/>
  <c r="F27" i="2"/>
  <c r="F26" i="2"/>
  <c r="F25" i="2"/>
  <c r="F24" i="2"/>
  <c r="F23" i="2"/>
  <c r="F22" i="2"/>
  <c r="F21" i="2"/>
  <c r="F20" i="2"/>
  <c r="F19" i="2"/>
  <c r="F18" i="2"/>
  <c r="F17" i="2"/>
  <c r="F16" i="2"/>
  <c r="F15" i="2"/>
  <c r="F14" i="2"/>
  <c r="F13" i="2"/>
  <c r="F12" i="2"/>
  <c r="F11" i="2"/>
  <c r="F10" i="2"/>
  <c r="F9" i="2"/>
  <c r="F8" i="2"/>
  <c r="F7" i="2"/>
  <c r="F6" i="2"/>
  <c r="F5" i="2"/>
  <c r="F4" i="2"/>
  <c r="B8" i="1"/>
  <c r="D7" i="1"/>
  <c r="D6" i="1"/>
  <c r="G11" i="3" l="1"/>
  <c r="I3" i="4"/>
  <c r="G4" i="4" s="1"/>
  <c r="A3" i="4"/>
  <c r="A4" i="4" s="1"/>
  <c r="A5" i="4" s="1"/>
  <c r="A6" i="4" s="1"/>
  <c r="A7" i="4" s="1"/>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G8" i="3"/>
  <c r="G28" i="3"/>
  <c r="D34" i="3"/>
  <c r="G31" i="3"/>
  <c r="F9" i="3"/>
  <c r="G13" i="3"/>
  <c r="G16" i="3"/>
  <c r="G19" i="3"/>
  <c r="H9" i="3"/>
  <c r="G12" i="3"/>
  <c r="G15" i="3"/>
  <c r="G18" i="3"/>
  <c r="G21" i="3"/>
  <c r="G24" i="3"/>
  <c r="G27" i="3"/>
  <c r="G30" i="3"/>
  <c r="F8" i="3"/>
  <c r="I4" i="4" l="1"/>
  <c r="G5" i="4" s="1"/>
  <c r="H8" i="3"/>
  <c r="I5" i="4" l="1"/>
  <c r="G6" i="4" s="1"/>
  <c r="I6" i="4" l="1"/>
  <c r="G7" i="4" s="1"/>
  <c r="G4" i="2" l="1"/>
  <c r="G5" i="2"/>
  <c r="I7" i="4"/>
  <c r="G8" i="4" s="1"/>
  <c r="E24" i="3"/>
  <c r="F24" i="3" s="1"/>
  <c r="H24" i="3" s="1"/>
  <c r="E21" i="3"/>
  <c r="F21" i="3" s="1"/>
  <c r="H21" i="3" s="1"/>
  <c r="E28" i="3"/>
  <c r="F28" i="3" s="1"/>
  <c r="H28" i="3" s="1"/>
  <c r="E17" i="3"/>
  <c r="F17" i="3" s="1"/>
  <c r="H17" i="3" s="1"/>
  <c r="E14" i="3"/>
  <c r="F14" i="3" s="1"/>
  <c r="H14" i="3" s="1"/>
  <c r="E12" i="3"/>
  <c r="F12" i="3" s="1"/>
  <c r="H12" i="3" s="1"/>
  <c r="E22" i="3"/>
  <c r="F22" i="3" s="1"/>
  <c r="H22" i="3" s="1"/>
  <c r="E19" i="3"/>
  <c r="F19" i="3" s="1"/>
  <c r="H19" i="3" s="1"/>
  <c r="E18" i="3"/>
  <c r="F18" i="3" s="1"/>
  <c r="H18" i="3" s="1"/>
  <c r="E15" i="3"/>
  <c r="F15" i="3" s="1"/>
  <c r="H15" i="3" s="1"/>
  <c r="E32" i="3"/>
  <c r="F32" i="3" s="1"/>
  <c r="H32" i="3" s="1"/>
  <c r="E25" i="3"/>
  <c r="F25" i="3" s="1"/>
  <c r="H25" i="3" s="1"/>
  <c r="E29" i="3"/>
  <c r="F29" i="3" s="1"/>
  <c r="H29" i="3" s="1"/>
  <c r="E11" i="3"/>
  <c r="F11" i="3" s="1"/>
  <c r="H11" i="3" s="1"/>
  <c r="E26" i="3"/>
  <c r="F26" i="3" s="1"/>
  <c r="H26" i="3" s="1"/>
  <c r="E16" i="3"/>
  <c r="F16" i="3" s="1"/>
  <c r="H16" i="3" s="1"/>
  <c r="E23" i="3"/>
  <c r="F23" i="3" s="1"/>
  <c r="H23" i="3" s="1"/>
  <c r="E20" i="3"/>
  <c r="F20" i="3" s="1"/>
  <c r="H20" i="3" s="1"/>
  <c r="E13" i="3"/>
  <c r="F13" i="3" s="1"/>
  <c r="H13" i="3" s="1"/>
  <c r="E10" i="3"/>
  <c r="E31" i="3"/>
  <c r="F31" i="3" s="1"/>
  <c r="H31" i="3" s="1"/>
  <c r="E27" i="3"/>
  <c r="F27" i="3" s="1"/>
  <c r="H27" i="3" s="1"/>
  <c r="E30" i="3"/>
  <c r="F30" i="3" s="1"/>
  <c r="H30" i="3" s="1"/>
  <c r="I8" i="4" l="1"/>
  <c r="G9" i="4" s="1"/>
  <c r="F10" i="3"/>
  <c r="E34" i="3"/>
  <c r="I9" i="4" l="1"/>
  <c r="G10" i="4" s="1"/>
  <c r="H10" i="3"/>
  <c r="F34" i="3"/>
  <c r="I10" i="4" l="1"/>
  <c r="G11" i="4" s="1"/>
  <c r="I11" i="4" l="1"/>
  <c r="G12" i="4" s="1"/>
  <c r="I12" i="4" l="1"/>
  <c r="G13" i="4" s="1"/>
  <c r="I13" i="4" l="1"/>
  <c r="G14" i="4" s="1"/>
  <c r="I14" i="4" l="1"/>
  <c r="G15" i="4" s="1"/>
  <c r="I15" i="4" l="1"/>
  <c r="G16" i="4" s="1"/>
  <c r="I16" i="4" l="1"/>
  <c r="G17" i="4" s="1"/>
  <c r="I17" i="4" l="1"/>
  <c r="G18" i="4" s="1"/>
  <c r="I18" i="4" l="1"/>
  <c r="G19" i="4" s="1"/>
  <c r="I19" i="4" l="1"/>
  <c r="G20" i="4" s="1"/>
  <c r="I20" i="4" l="1"/>
  <c r="G21" i="4" s="1"/>
  <c r="I21" i="4" l="1"/>
  <c r="G22" i="4" s="1"/>
  <c r="I22" i="4" l="1"/>
  <c r="G23" i="4" s="1"/>
  <c r="I23" i="4" l="1"/>
  <c r="G24" i="4" s="1"/>
  <c r="I24" i="4" l="1"/>
  <c r="G25" i="4" s="1"/>
  <c r="I25" i="4" l="1"/>
  <c r="G26" i="4" s="1"/>
  <c r="I26" i="4" l="1"/>
  <c r="G27" i="4" s="1"/>
  <c r="I27" i="4" l="1"/>
  <c r="G28" i="4" s="1"/>
  <c r="I28" i="4" l="1"/>
  <c r="G29" i="4" s="1"/>
  <c r="I29" i="4" l="1"/>
  <c r="G30" i="4" s="1"/>
  <c r="I30" i="4" l="1"/>
  <c r="G31" i="4" s="1"/>
  <c r="I31" i="4" l="1"/>
  <c r="G32" i="4" s="1"/>
  <c r="I32" i="4" l="1"/>
  <c r="G33" i="4" s="1"/>
  <c r="I33" i="4" l="1"/>
  <c r="G34" i="4" s="1"/>
  <c r="I34" i="4" l="1"/>
  <c r="G35" i="4" s="1"/>
  <c r="I35" i="4" l="1"/>
  <c r="G36" i="4" s="1"/>
  <c r="I36" i="4" l="1"/>
  <c r="G37" i="4" s="1"/>
  <c r="I37" i="4" l="1"/>
  <c r="G38" i="4" s="1"/>
  <c r="I38" i="4" l="1"/>
  <c r="G39" i="4" s="1"/>
  <c r="I39" i="4" l="1"/>
  <c r="G40" i="4" s="1"/>
  <c r="I40" i="4" l="1"/>
  <c r="G41" i="4" s="1"/>
  <c r="I41" i="4" l="1"/>
  <c r="G42" i="4" s="1"/>
  <c r="I42" i="4" l="1"/>
  <c r="G43" i="4" s="1"/>
  <c r="I43" i="4" l="1"/>
  <c r="G44" i="4" s="1"/>
  <c r="I44" i="4" l="1"/>
  <c r="G45" i="4" s="1"/>
  <c r="I45" i="4" l="1"/>
  <c r="G46" i="4" s="1"/>
  <c r="I46" i="4" l="1"/>
  <c r="G47" i="4" s="1"/>
  <c r="I47" i="4" l="1"/>
  <c r="G48" i="4" s="1"/>
  <c r="I48" i="4" l="1"/>
  <c r="G49" i="4" s="1"/>
  <c r="I49" i="4" l="1"/>
  <c r="G50" i="4" s="1"/>
  <c r="I50" i="4" l="1"/>
  <c r="G51" i="4" s="1"/>
  <c r="I51" i="4" l="1"/>
  <c r="G52" i="4" s="1"/>
  <c r="I52" i="4" l="1"/>
  <c r="G53" i="4" s="1"/>
  <c r="I53" i="4" l="1"/>
  <c r="G54" i="4" s="1"/>
  <c r="I54" i="4" l="1"/>
  <c r="G55" i="4" l="1"/>
  <c r="I55" i="4" s="1"/>
  <c r="G56" i="4" l="1"/>
  <c r="I56" i="4" s="1"/>
  <c r="G57" i="4" l="1"/>
  <c r="I57" i="4" s="1"/>
  <c r="G58" i="4" l="1"/>
  <c r="I58" i="4" s="1"/>
</calcChain>
</file>

<file path=xl/sharedStrings.xml><?xml version="1.0" encoding="utf-8"?>
<sst xmlns="http://schemas.openxmlformats.org/spreadsheetml/2006/main" count="46" uniqueCount="44">
  <si>
    <t>Start Month</t>
  </si>
  <si>
    <t>Currency</t>
  </si>
  <si>
    <t>€</t>
  </si>
  <si>
    <t>Monthly Extra Payment</t>
  </si>
  <si>
    <t>Selected Month (for plan)</t>
  </si>
  <si>
    <t>Month Start</t>
  </si>
  <si>
    <t>One‑off Extras This Month</t>
  </si>
  <si>
    <t>Month End</t>
  </si>
  <si>
    <t>Total Extra Available This Month</t>
  </si>
  <si>
    <t>Debt Name</t>
  </si>
  <si>
    <t>Balance (€)</t>
  </si>
  <si>
    <t>Min Payment (€)</t>
  </si>
  <si>
    <t>Notes</t>
  </si>
  <si>
    <t>Rank (APR)</t>
  </si>
  <si>
    <t>Focus?</t>
  </si>
  <si>
    <t>Max APR (open)</t>
  </si>
  <si>
    <t>Bank Loan</t>
  </si>
  <si>
    <t>Focus Row</t>
  </si>
  <si>
    <t>Focus Debt</t>
  </si>
  <si>
    <t>Selected Month</t>
  </si>
  <si>
    <t>Extra this month</t>
  </si>
  <si>
    <t>Total min payments</t>
  </si>
  <si>
    <t>Total planned payments</t>
  </si>
  <si>
    <t>Focus debt (highest APR)</t>
  </si>
  <si>
    <t>Debt</t>
  </si>
  <si>
    <t>Balance</t>
  </si>
  <si>
    <t>APR</t>
  </si>
  <si>
    <t>Min</t>
  </si>
  <si>
    <t>Extra Allocated</t>
  </si>
  <si>
    <t>Total Payment</t>
  </si>
  <si>
    <t>Est Interest (mo)</t>
  </si>
  <si>
    <t>Est End Balance</t>
  </si>
  <si>
    <t>Totals</t>
  </si>
  <si>
    <t>How to use:</t>
  </si>
  <si>
    <t>1) Enter debts on the Debts tab. 2) Enter your Monthly Extra here. 3) Go to Payments to allocate the extra payments to the debts for the selected month.
After you make payments, update balances on the Debts tab and move the Selected Month forward. One‑off extras logged on OneOffs are automatically added to the month you select.</t>
  </si>
  <si>
    <t>Interest</t>
  </si>
  <si>
    <t xml:space="preserve">Payments </t>
  </si>
  <si>
    <t>Debts</t>
  </si>
  <si>
    <t>Summary/SetUp</t>
  </si>
  <si>
    <t>Month</t>
  </si>
  <si>
    <t>Extra Payment</t>
  </si>
  <si>
    <t>Min Payment</t>
  </si>
  <si>
    <t>Estimated Int.</t>
  </si>
  <si>
    <t>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</si>
</sst>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mmm\ yyyy"/>
    <numFmt numFmtId="165" formatCode="\€#,##0.00;[Red]\(\€#,##0.00\);&quot;-&quot;"/>
    <numFmt numFmtId="166" formatCode="dd\-mmm\-yyyy"/>
    <numFmt numFmtId="167" formatCode="0.0%"/>
    <numFmt numFmtId="168" formatCode="mmmm&quot; &quot;yyyy"/>
  </numFmts>
  <fonts count="8" x14ac:knownFonts="1">
    <font>
      <sz val="11"/>
      <color theme="1"/>
      <name val="Aptos Narrow"/>
      <family val="2"/>
      <scheme val="minor"/>
    </font>
    <font>
      <b/>
      <sz val="18"/>
      <color rgb="FFFFFFFF"/>
      <name val="Calibri"/>
    </font>
    <font>
      <b/>
      <sz val="11"/>
      <name val="Calibri"/>
    </font>
    <font>
      <sz val="11"/>
      <color rgb="FF0000FF"/>
      <name val="Calibri"/>
    </font>
    <font>
      <b/>
      <sz val="11"/>
      <color rgb="FFFFFFFF"/>
      <name val="Calibri"/>
    </font>
    <font>
      <b/>
      <sz val="14"/>
      <color rgb="FFFFFFFF"/>
      <name val="Calibri"/>
    </font>
    <font>
      <sz val="11"/>
      <color theme="1"/>
      <name val="Aptos Narrow"/>
      <family val="2"/>
      <scheme val="minor"/>
    </font>
    <font>
      <sz val="10"/>
      <color rgb="FF4F4F4F"/>
      <name val="Questrial"/>
    </font>
  </fonts>
  <fills count="7">
    <fill>
      <patternFill patternType="none"/>
    </fill>
    <fill>
      <patternFill patternType="gray125"/>
    </fill>
    <fill>
      <patternFill patternType="solid">
        <fgColor rgb="FFF2F2F2"/>
      </patternFill>
    </fill>
    <fill>
      <patternFill patternType="solid">
        <fgColor rgb="FF4F81BD"/>
      </patternFill>
    </fill>
    <fill>
      <patternFill patternType="solid">
        <fgColor rgb="FFD9E1F2"/>
      </patternFill>
    </fill>
    <fill>
      <patternFill patternType="solid">
        <fgColor rgb="FF8064A2"/>
      </patternFill>
    </fill>
    <fill>
      <patternFill patternType="solid">
        <fgColor rgb="FFE8EEF9"/>
        <bgColor rgb="FFE8EEF9"/>
      </patternFill>
    </fill>
  </fills>
  <borders count="10">
    <border>
      <left/>
      <right/>
      <top/>
      <bottom/>
      <diagonal/>
    </border>
    <border>
      <left style="thin">
        <color rgb="FFBFBFBF"/>
      </left>
      <right style="thin">
        <color rgb="FFBFBFBF"/>
      </right>
      <top style="thin">
        <color rgb="FFBFBFBF"/>
      </top>
      <bottom style="thin">
        <color rgb="FFBFBFBF"/>
      </bottom>
      <diagonal/>
    </border>
    <border>
      <left style="thick">
        <color rgb="FF0D3F65"/>
      </left>
      <right style="thin">
        <color rgb="FFD9D9D9"/>
      </right>
      <top style="thin">
        <color rgb="FF0D3F65"/>
      </top>
      <bottom style="thin">
        <color rgb="FFD9D9D9"/>
      </bottom>
      <diagonal/>
    </border>
    <border>
      <left/>
      <right/>
      <top style="thin">
        <color rgb="FF0D3F65"/>
      </top>
      <bottom style="thin">
        <color rgb="FFD9D9D9"/>
      </bottom>
      <diagonal/>
    </border>
    <border>
      <left/>
      <right style="thin">
        <color rgb="FFD9D9D9"/>
      </right>
      <top style="thin">
        <color rgb="FF0D3F65"/>
      </top>
      <bottom style="thin">
        <color rgb="FFD9D9D9"/>
      </bottom>
      <diagonal/>
    </border>
    <border>
      <left/>
      <right/>
      <top style="thin">
        <color rgb="FF0D3F65"/>
      </top>
      <bottom/>
      <diagonal/>
    </border>
    <border>
      <left/>
      <right style="thick">
        <color rgb="FF0D3F65"/>
      </right>
      <top style="thin">
        <color rgb="FFD9D9D9"/>
      </top>
      <bottom style="thin">
        <color rgb="FFD9D9D9"/>
      </bottom>
      <diagonal/>
    </border>
    <border>
      <left style="thick">
        <color rgb="FF0D3F65"/>
      </left>
      <right style="thin">
        <color rgb="FFD9D9D9"/>
      </right>
      <top style="thin">
        <color rgb="FFD9D9D9"/>
      </top>
      <bottom style="thin">
        <color rgb="FFD9D9D9"/>
      </bottom>
      <diagonal/>
    </border>
    <border>
      <left/>
      <right/>
      <top style="thin">
        <color rgb="FFD9D9D9"/>
      </top>
      <bottom style="thin">
        <color rgb="FFD9D9D9"/>
      </bottom>
      <diagonal/>
    </border>
    <border>
      <left/>
      <right style="thin">
        <color rgb="FFD9D9D9"/>
      </right>
      <top style="thin">
        <color rgb="FFD9D9D9"/>
      </top>
      <bottom style="thin">
        <color rgb="FFD9D9D9"/>
      </bottom>
      <diagonal/>
    </border>
  </borders>
  <cellStyleXfs count="3">
    <xf numFmtId="0" fontId="0" fillId="0" borderId="0"/>
    <xf numFmtId="43" fontId="6" fillId="0" borderId="0" applyFont="0" applyFill="0" applyBorder="0" applyAlignment="0" applyProtection="0"/>
    <xf numFmtId="9" fontId="6" fillId="0" borderId="0" applyFont="0" applyFill="0" applyBorder="0" applyAlignment="0" applyProtection="0"/>
  </cellStyleXfs>
  <cellXfs count="45">
    <xf numFmtId="0" fontId="0" fillId="0" borderId="0" xfId="0"/>
    <xf numFmtId="0" fontId="2" fillId="0" borderId="0" xfId="0" applyFont="1" applyAlignment="1">
      <alignment horizontal="left" vertical="center"/>
    </xf>
    <xf numFmtId="0" fontId="2" fillId="0" borderId="0" xfId="0" applyFont="1"/>
    <xf numFmtId="166" fontId="0" fillId="2" borderId="0" xfId="0" applyNumberFormat="1" applyFill="1"/>
    <xf numFmtId="165" fontId="0" fillId="2" borderId="1" xfId="0" applyNumberFormat="1" applyFill="1" applyBorder="1"/>
    <xf numFmtId="0" fontId="4" fillId="5" borderId="1" xfId="0" applyFont="1" applyFill="1" applyBorder="1" applyAlignment="1">
      <alignment horizontal="center" vertical="center"/>
    </xf>
    <xf numFmtId="167" fontId="0" fillId="0" borderId="0" xfId="0" applyNumberFormat="1"/>
    <xf numFmtId="0" fontId="3" fillId="4" borderId="1" xfId="0" applyFont="1" applyFill="1" applyBorder="1" applyAlignment="1">
      <alignment horizontal="left" vertical="center"/>
    </xf>
    <xf numFmtId="165" fontId="3" fillId="4" borderId="1" xfId="0" applyNumberFormat="1" applyFont="1" applyFill="1" applyBorder="1" applyAlignment="1">
      <alignment horizontal="right" vertical="center"/>
    </xf>
    <xf numFmtId="167" fontId="3" fillId="4" borderId="1" xfId="0" applyNumberFormat="1" applyFont="1" applyFill="1" applyBorder="1" applyAlignment="1">
      <alignment horizontal="right" vertical="center"/>
    </xf>
    <xf numFmtId="0" fontId="3" fillId="0" borderId="1" xfId="0" applyFont="1" applyBorder="1" applyAlignment="1">
      <alignment horizontal="left" vertical="center"/>
    </xf>
    <xf numFmtId="0" fontId="0" fillId="0" borderId="1" xfId="0" applyBorder="1" applyAlignment="1">
      <alignment horizontal="center" vertical="center"/>
    </xf>
    <xf numFmtId="164" fontId="0" fillId="2" borderId="1" xfId="0" applyNumberFormat="1" applyFill="1" applyBorder="1"/>
    <xf numFmtId="0" fontId="0" fillId="2" borderId="1" xfId="0" applyFill="1" applyBorder="1"/>
    <xf numFmtId="0" fontId="0" fillId="0" borderId="1" xfId="0" applyBorder="1" applyAlignment="1">
      <alignment horizontal="left" vertical="center"/>
    </xf>
    <xf numFmtId="165" fontId="0" fillId="0" borderId="1" xfId="0" applyNumberFormat="1" applyBorder="1" applyAlignment="1">
      <alignment horizontal="right" vertical="center"/>
    </xf>
    <xf numFmtId="167" fontId="0" fillId="0" borderId="1" xfId="0" applyNumberFormat="1" applyBorder="1" applyAlignment="1">
      <alignment horizontal="right" vertical="center"/>
    </xf>
    <xf numFmtId="0" fontId="2" fillId="2" borderId="1" xfId="0" applyFont="1" applyFill="1" applyBorder="1"/>
    <xf numFmtId="165" fontId="2" fillId="2" borderId="1" xfId="0" applyNumberFormat="1" applyFont="1" applyFill="1" applyBorder="1"/>
    <xf numFmtId="164" fontId="3" fillId="4" borderId="1" xfId="0" applyNumberFormat="1" applyFont="1" applyFill="1" applyBorder="1" applyAlignment="1">
      <alignment horizontal="right"/>
    </xf>
    <xf numFmtId="0" fontId="3" fillId="4" borderId="1" xfId="0" applyFont="1" applyFill="1" applyBorder="1" applyAlignment="1">
      <alignment horizontal="right"/>
    </xf>
    <xf numFmtId="165" fontId="3" fillId="4" borderId="1" xfId="0" applyNumberFormat="1" applyFont="1" applyFill="1" applyBorder="1" applyAlignment="1">
      <alignment horizontal="right"/>
    </xf>
    <xf numFmtId="165" fontId="0" fillId="2" borderId="1" xfId="0" applyNumberFormat="1" applyFill="1" applyBorder="1" applyAlignment="1">
      <alignment horizontal="right"/>
    </xf>
    <xf numFmtId="0" fontId="1" fillId="3" borderId="0" xfId="0" applyFont="1" applyFill="1" applyAlignment="1">
      <alignment horizontal="center" vertical="center"/>
    </xf>
    <xf numFmtId="0" fontId="0" fillId="0" borderId="0" xfId="0"/>
    <xf numFmtId="15" fontId="0" fillId="2" borderId="0" xfId="0" applyNumberFormat="1" applyFill="1" applyAlignment="1">
      <alignment vertical="top" wrapText="1"/>
    </xf>
    <xf numFmtId="15" fontId="0" fillId="0" borderId="0" xfId="0" applyNumberFormat="1"/>
    <xf numFmtId="0" fontId="5" fillId="3" borderId="0" xfId="0" applyFont="1" applyFill="1" applyAlignment="1">
      <alignment horizontal="center" vertical="center"/>
    </xf>
    <xf numFmtId="0" fontId="0" fillId="2" borderId="0" xfId="0" applyFill="1" applyAlignment="1">
      <alignment vertical="top" wrapText="1"/>
    </xf>
    <xf numFmtId="168" fontId="7" fillId="6" borderId="2" xfId="0" applyNumberFormat="1" applyFont="1" applyFill="1" applyBorder="1" applyAlignment="1">
      <alignment horizontal="left"/>
    </xf>
    <xf numFmtId="0" fontId="7" fillId="6" borderId="3" xfId="0" applyFont="1" applyFill="1" applyBorder="1" applyAlignment="1">
      <alignment horizontal="center"/>
    </xf>
    <xf numFmtId="0" fontId="7" fillId="0" borderId="3" xfId="0" applyFont="1" applyBorder="1" applyAlignment="1">
      <alignment horizontal="center"/>
    </xf>
    <xf numFmtId="2" fontId="7" fillId="6" borderId="5" xfId="0" applyNumberFormat="1" applyFont="1" applyFill="1" applyBorder="1" applyAlignment="1">
      <alignment horizontal="center"/>
    </xf>
    <xf numFmtId="43" fontId="7" fillId="6" borderId="6" xfId="1" applyFont="1" applyFill="1" applyBorder="1" applyAlignment="1">
      <alignment horizontal="left"/>
    </xf>
    <xf numFmtId="168" fontId="7" fillId="6" borderId="7" xfId="0" applyNumberFormat="1" applyFont="1" applyFill="1" applyBorder="1" applyAlignment="1">
      <alignment horizontal="left"/>
    </xf>
    <xf numFmtId="0" fontId="7" fillId="6" borderId="8" xfId="0" applyFont="1" applyFill="1" applyBorder="1" applyAlignment="1">
      <alignment horizontal="center"/>
    </xf>
    <xf numFmtId="0" fontId="7" fillId="6" borderId="9" xfId="0" applyFont="1" applyFill="1" applyBorder="1" applyAlignment="1">
      <alignment horizontal="left"/>
    </xf>
    <xf numFmtId="0" fontId="7" fillId="0" borderId="8" xfId="0" applyFont="1" applyBorder="1" applyAlignment="1">
      <alignment horizontal="center"/>
    </xf>
    <xf numFmtId="2" fontId="7" fillId="0" borderId="9" xfId="0" applyNumberFormat="1" applyFont="1" applyBorder="1" applyAlignment="1">
      <alignment horizontal="left"/>
    </xf>
    <xf numFmtId="2" fontId="7" fillId="6" borderId="0" xfId="0" applyNumberFormat="1" applyFont="1" applyFill="1" applyAlignment="1">
      <alignment horizontal="center"/>
    </xf>
    <xf numFmtId="0" fontId="0" fillId="0" borderId="0" xfId="0" applyAlignment="1">
      <alignment horizontal="left"/>
    </xf>
    <xf numFmtId="165" fontId="0" fillId="0" borderId="1" xfId="0" applyNumberFormat="1" applyBorder="1" applyAlignment="1">
      <alignment horizontal="left" vertical="center"/>
    </xf>
    <xf numFmtId="167" fontId="0" fillId="0" borderId="0" xfId="2" applyNumberFormat="1" applyFont="1" applyAlignment="1">
      <alignment horizontal="left"/>
    </xf>
    <xf numFmtId="43" fontId="7" fillId="0" borderId="4" xfId="1" applyFont="1" applyBorder="1" applyAlignment="1">
      <alignment horizontal="left"/>
    </xf>
    <xf numFmtId="43" fontId="7" fillId="0" borderId="9" xfId="1" applyFont="1" applyBorder="1" applyAlignment="1">
      <alignment horizontal="left"/>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29FBC-8FD7-454E-B5FC-DB06367AE711}">
  <dimension ref="A1:D13"/>
  <sheetViews>
    <sheetView workbookViewId="0">
      <selection activeCell="A11" sqref="A11:D13"/>
    </sheetView>
  </sheetViews>
  <sheetFormatPr defaultRowHeight="14.4" x14ac:dyDescent="0.3"/>
  <cols>
    <col min="1" max="1" width="28" customWidth="1"/>
    <col min="2" max="2" width="22" customWidth="1"/>
    <col min="3" max="3" width="14" customWidth="1"/>
    <col min="4" max="4" width="16" customWidth="1"/>
  </cols>
  <sheetData>
    <row r="1" spans="1:4" ht="23.4" x14ac:dyDescent="0.3">
      <c r="A1" s="23" t="s">
        <v>38</v>
      </c>
      <c r="B1" s="24"/>
      <c r="C1" s="24"/>
      <c r="D1" s="24"/>
    </row>
    <row r="3" spans="1:4" x14ac:dyDescent="0.3">
      <c r="A3" s="1" t="s">
        <v>0</v>
      </c>
      <c r="B3" s="19">
        <v>46023</v>
      </c>
    </row>
    <row r="4" spans="1:4" x14ac:dyDescent="0.3">
      <c r="A4" s="1" t="s">
        <v>1</v>
      </c>
      <c r="B4" s="20" t="s">
        <v>2</v>
      </c>
    </row>
    <row r="5" spans="1:4" x14ac:dyDescent="0.3">
      <c r="A5" s="1" t="s">
        <v>3</v>
      </c>
      <c r="B5" s="21">
        <v>1500</v>
      </c>
    </row>
    <row r="6" spans="1:4" x14ac:dyDescent="0.3">
      <c r="A6" s="1" t="s">
        <v>4</v>
      </c>
      <c r="B6" s="19">
        <v>46023</v>
      </c>
      <c r="C6" s="2" t="s">
        <v>5</v>
      </c>
      <c r="D6" s="3">
        <f>EOMONTH($B$6,-1)+1</f>
        <v>46023</v>
      </c>
    </row>
    <row r="7" spans="1:4" x14ac:dyDescent="0.3">
      <c r="A7" s="2" t="s">
        <v>6</v>
      </c>
      <c r="B7" s="22">
        <v>1000</v>
      </c>
      <c r="C7" s="2" t="s">
        <v>7</v>
      </c>
      <c r="D7" s="3">
        <f>EOMONTH($B$6,0)</f>
        <v>46053</v>
      </c>
    </row>
    <row r="8" spans="1:4" x14ac:dyDescent="0.3">
      <c r="A8" s="2" t="s">
        <v>8</v>
      </c>
      <c r="B8" s="22">
        <f>$B$5+$B$7</f>
        <v>2500</v>
      </c>
    </row>
    <row r="10" spans="1:4" x14ac:dyDescent="0.3">
      <c r="A10" s="2" t="s">
        <v>33</v>
      </c>
    </row>
    <row r="11" spans="1:4" ht="36" customHeight="1" x14ac:dyDescent="0.3">
      <c r="A11" s="25" t="s">
        <v>34</v>
      </c>
      <c r="B11" s="26"/>
      <c r="C11" s="26"/>
      <c r="D11" s="26"/>
    </row>
    <row r="12" spans="1:4" ht="36" customHeight="1" x14ac:dyDescent="0.3">
      <c r="A12" s="26"/>
      <c r="B12" s="26"/>
      <c r="C12" s="26"/>
      <c r="D12" s="26"/>
    </row>
    <row r="13" spans="1:4" ht="36" customHeight="1" x14ac:dyDescent="0.3">
      <c r="A13" s="26"/>
      <c r="B13" s="26"/>
      <c r="C13" s="26"/>
      <c r="D13" s="26"/>
    </row>
  </sheetData>
  <mergeCells count="2">
    <mergeCell ref="A1:D1"/>
    <mergeCell ref="A11:D1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B5D21-6EF2-41EF-B8D0-F8C5DC52BFBB}">
  <dimension ref="A1:J28"/>
  <sheetViews>
    <sheetView workbookViewId="0">
      <selection activeCell="J4" sqref="J4"/>
    </sheetView>
  </sheetViews>
  <sheetFormatPr defaultRowHeight="14.4" x14ac:dyDescent="0.3"/>
  <cols>
    <col min="1" max="1" width="24" customWidth="1"/>
    <col min="2" max="2" width="14" customWidth="1"/>
    <col min="3" max="3" width="10" customWidth="1"/>
    <col min="4" max="4" width="16" customWidth="1"/>
    <col min="5" max="5" width="22" customWidth="1"/>
    <col min="6" max="6" width="13.77734375" customWidth="1"/>
    <col min="7" max="7" width="8" customWidth="1"/>
    <col min="9" max="10" width="16" customWidth="1"/>
  </cols>
  <sheetData>
    <row r="1" spans="1:10" ht="18" x14ac:dyDescent="0.3">
      <c r="A1" s="27" t="s">
        <v>37</v>
      </c>
      <c r="B1" s="24"/>
      <c r="C1" s="24"/>
      <c r="D1" s="24"/>
      <c r="E1" s="24"/>
      <c r="F1" s="24"/>
      <c r="G1" s="24"/>
      <c r="H1" s="24"/>
    </row>
    <row r="3" spans="1:10" ht="19.95" customHeight="1" x14ac:dyDescent="0.3">
      <c r="A3" s="5" t="s">
        <v>9</v>
      </c>
      <c r="B3" s="5" t="s">
        <v>10</v>
      </c>
      <c r="C3" s="5" t="s">
        <v>35</v>
      </c>
      <c r="D3" s="5" t="s">
        <v>11</v>
      </c>
      <c r="E3" s="5" t="s">
        <v>12</v>
      </c>
      <c r="F3" s="5" t="s">
        <v>13</v>
      </c>
      <c r="G3" s="5" t="s">
        <v>14</v>
      </c>
      <c r="I3" s="2" t="s">
        <v>15</v>
      </c>
      <c r="J3" s="6">
        <f>_xlfn.MAXIFS($C$4:$C$28,$B$4:$B$28,"&gt;0")</f>
        <v>8.8999999999999996E-2</v>
      </c>
    </row>
    <row r="4" spans="1:10" x14ac:dyDescent="0.3">
      <c r="A4" s="7" t="s">
        <v>16</v>
      </c>
      <c r="B4" s="8">
        <v>35600</v>
      </c>
      <c r="C4" s="9">
        <v>6.7000000000000004E-2</v>
      </c>
      <c r="D4" s="8">
        <v>750</v>
      </c>
      <c r="E4" s="10"/>
      <c r="F4" s="11">
        <f>IF(C4="","",_xlfn.RANK.EQ(C4,$C$4:$C$28,0))</f>
        <v>2</v>
      </c>
      <c r="G4" s="11" t="str">
        <f>IF(A4="","",IF(A4=Payments!$B$5,"✓",""))</f>
        <v>✓</v>
      </c>
      <c r="I4" s="2" t="s">
        <v>17</v>
      </c>
      <c r="J4">
        <f>IFERROR(MATCH($J$3,$C$4:$C$28,0),"")</f>
        <v>2</v>
      </c>
    </row>
    <row r="5" spans="1:10" x14ac:dyDescent="0.3">
      <c r="A5" s="7" t="s">
        <v>16</v>
      </c>
      <c r="B5" s="8">
        <v>6500</v>
      </c>
      <c r="C5" s="9">
        <v>8.8999999999999996E-2</v>
      </c>
      <c r="D5" s="8">
        <v>150</v>
      </c>
      <c r="E5" s="10"/>
      <c r="F5" s="11">
        <f>IF(C5="","",_xlfn.RANK.EQ(C5,$C$4:$C$28,0))</f>
        <v>1</v>
      </c>
      <c r="G5" s="11" t="str">
        <f>IF(A5="","",IF(A5=Payments!$B$5,"✓",""))</f>
        <v>✓</v>
      </c>
      <c r="I5" s="2" t="s">
        <v>18</v>
      </c>
      <c r="J5" t="str">
        <f>IF($J$4="","",INDEX($A$4:$A$28,$J$4))</f>
        <v>Bank Loan</v>
      </c>
    </row>
    <row r="6" spans="1:10" x14ac:dyDescent="0.3">
      <c r="A6" s="7"/>
      <c r="B6" s="8"/>
      <c r="C6" s="9"/>
      <c r="D6" s="8"/>
      <c r="E6" s="10"/>
      <c r="F6" s="11" t="str">
        <f>IF(C6="","",_xludf.RANK.EQ(C6,$C$4:$C$28,0))</f>
        <v/>
      </c>
      <c r="G6" s="11" t="str">
        <f>IF(A6="","",IF(A6=Payments!$B$5,"✓",""))</f>
        <v/>
      </c>
    </row>
    <row r="7" spans="1:10" x14ac:dyDescent="0.3">
      <c r="A7" s="7"/>
      <c r="B7" s="8"/>
      <c r="C7" s="9"/>
      <c r="D7" s="8"/>
      <c r="E7" s="10"/>
      <c r="F7" s="11" t="str">
        <f>IF(C7="","",_xludf.RANK.EQ(C7,$C$4:$C$28,0))</f>
        <v/>
      </c>
      <c r="G7" s="11" t="str">
        <f>IF(A7="","",IF(A7=Payments!$B$5,"✓",""))</f>
        <v/>
      </c>
    </row>
    <row r="8" spans="1:10" x14ac:dyDescent="0.3">
      <c r="A8" s="7"/>
      <c r="B8" s="8"/>
      <c r="C8" s="9"/>
      <c r="D8" s="8"/>
      <c r="E8" s="10"/>
      <c r="F8" s="11" t="str">
        <f>IF(C8="","",_xludf.RANK.EQ(C8,$C$4:$C$28,0))</f>
        <v/>
      </c>
      <c r="G8" s="11" t="str">
        <f>IF(A8="","",IF(A8=Payments!$B$5,"✓",""))</f>
        <v/>
      </c>
    </row>
    <row r="9" spans="1:10" x14ac:dyDescent="0.3">
      <c r="A9" s="7"/>
      <c r="B9" s="8"/>
      <c r="C9" s="9"/>
      <c r="D9" s="8"/>
      <c r="E9" s="10"/>
      <c r="F9" s="11" t="str">
        <f>IF(C9="","",_xludf.RANK.EQ(C9,$C$4:$C$28,0))</f>
        <v/>
      </c>
      <c r="G9" s="11" t="str">
        <f>IF(A9="","",IF(A9=Payments!$B$5,"✓",""))</f>
        <v/>
      </c>
    </row>
    <row r="10" spans="1:10" x14ac:dyDescent="0.3">
      <c r="A10" s="7"/>
      <c r="B10" s="8"/>
      <c r="C10" s="9"/>
      <c r="D10" s="8"/>
      <c r="E10" s="10"/>
      <c r="F10" s="11" t="str">
        <f>IF(C10="","",_xludf.RANK.EQ(C10,$C$4:$C$28,0))</f>
        <v/>
      </c>
      <c r="G10" s="11" t="str">
        <f>IF(A10="","",IF(A10=Payments!$B$5,"✓",""))</f>
        <v/>
      </c>
    </row>
    <row r="11" spans="1:10" x14ac:dyDescent="0.3">
      <c r="A11" s="7"/>
      <c r="B11" s="8"/>
      <c r="C11" s="9"/>
      <c r="D11" s="8"/>
      <c r="E11" s="10"/>
      <c r="F11" s="11" t="str">
        <f>IF(C11="","",_xludf.RANK.EQ(C11,$C$4:$C$28,0))</f>
        <v/>
      </c>
      <c r="G11" s="11" t="str">
        <f>IF(A11="","",IF(A11=Payments!$B$5,"✓",""))</f>
        <v/>
      </c>
    </row>
    <row r="12" spans="1:10" x14ac:dyDescent="0.3">
      <c r="A12" s="7"/>
      <c r="B12" s="8"/>
      <c r="C12" s="9"/>
      <c r="D12" s="8"/>
      <c r="E12" s="10"/>
      <c r="F12" s="11" t="str">
        <f>IF(C12="","",_xludf.RANK.EQ(C12,$C$4:$C$28,0))</f>
        <v/>
      </c>
      <c r="G12" s="11" t="str">
        <f>IF(A12="","",IF(A12=Payments!$B$5,"✓",""))</f>
        <v/>
      </c>
    </row>
    <row r="13" spans="1:10" x14ac:dyDescent="0.3">
      <c r="A13" s="7"/>
      <c r="B13" s="8"/>
      <c r="C13" s="9"/>
      <c r="D13" s="8"/>
      <c r="E13" s="10"/>
      <c r="F13" s="11" t="str">
        <f>IF(C13="","",_xludf.RANK.EQ(C13,$C$4:$C$28,0))</f>
        <v/>
      </c>
      <c r="G13" s="11" t="str">
        <f>IF(A13="","",IF(A13=Payments!$B$5,"✓",""))</f>
        <v/>
      </c>
    </row>
    <row r="14" spans="1:10" x14ac:dyDescent="0.3">
      <c r="A14" s="7"/>
      <c r="B14" s="8"/>
      <c r="C14" s="9"/>
      <c r="D14" s="8"/>
      <c r="E14" s="10"/>
      <c r="F14" s="11" t="str">
        <f>IF(C14="","",_xludf.RANK.EQ(C14,$C$4:$C$28,0))</f>
        <v/>
      </c>
      <c r="G14" s="11" t="str">
        <f>IF(A14="","",IF(A14=Payments!$B$5,"✓",""))</f>
        <v/>
      </c>
    </row>
    <row r="15" spans="1:10" x14ac:dyDescent="0.3">
      <c r="A15" s="7"/>
      <c r="B15" s="8"/>
      <c r="C15" s="9"/>
      <c r="D15" s="8"/>
      <c r="E15" s="10"/>
      <c r="F15" s="11" t="str">
        <f>IF(C15="","",_xludf.RANK.EQ(C15,$C$4:$C$28,0))</f>
        <v/>
      </c>
      <c r="G15" s="11" t="str">
        <f>IF(A15="","",IF(A15=Payments!$B$5,"✓",""))</f>
        <v/>
      </c>
    </row>
    <row r="16" spans="1:10" x14ac:dyDescent="0.3">
      <c r="A16" s="7"/>
      <c r="B16" s="8"/>
      <c r="C16" s="9"/>
      <c r="D16" s="8"/>
      <c r="E16" s="10"/>
      <c r="F16" s="11" t="str">
        <f>IF(C16="","",_xludf.RANK.EQ(C16,$C$4:$C$28,0))</f>
        <v/>
      </c>
      <c r="G16" s="11" t="str">
        <f>IF(A16="","",IF(A16=Payments!$B$5,"✓",""))</f>
        <v/>
      </c>
    </row>
    <row r="17" spans="1:7" x14ac:dyDescent="0.3">
      <c r="A17" s="7"/>
      <c r="B17" s="8"/>
      <c r="C17" s="9"/>
      <c r="D17" s="8"/>
      <c r="E17" s="10"/>
      <c r="F17" s="11" t="str">
        <f>IF(C17="","",_xludf.RANK.EQ(C17,$C$4:$C$28,0))</f>
        <v/>
      </c>
      <c r="G17" s="11" t="str">
        <f>IF(A17="","",IF(A17=Payments!$B$5,"✓",""))</f>
        <v/>
      </c>
    </row>
    <row r="18" spans="1:7" x14ac:dyDescent="0.3">
      <c r="A18" s="7"/>
      <c r="B18" s="8"/>
      <c r="C18" s="9"/>
      <c r="D18" s="8"/>
      <c r="E18" s="10"/>
      <c r="F18" s="11" t="str">
        <f>IF(C18="","",_xludf.RANK.EQ(C18,$C$4:$C$28,0))</f>
        <v/>
      </c>
      <c r="G18" s="11" t="str">
        <f>IF(A18="","",IF(A18=Payments!$B$5,"✓",""))</f>
        <v/>
      </c>
    </row>
    <row r="19" spans="1:7" x14ac:dyDescent="0.3">
      <c r="A19" s="7"/>
      <c r="B19" s="8"/>
      <c r="C19" s="9"/>
      <c r="D19" s="8"/>
      <c r="E19" s="10"/>
      <c r="F19" s="11" t="str">
        <f>IF(C19="","",_xludf.RANK.EQ(C19,$C$4:$C$28,0))</f>
        <v/>
      </c>
      <c r="G19" s="11" t="str">
        <f>IF(A19="","",IF(A19=Payments!$B$5,"✓",""))</f>
        <v/>
      </c>
    </row>
    <row r="20" spans="1:7" x14ac:dyDescent="0.3">
      <c r="A20" s="7"/>
      <c r="B20" s="8"/>
      <c r="C20" s="9"/>
      <c r="D20" s="8"/>
      <c r="E20" s="10"/>
      <c r="F20" s="11" t="str">
        <f>IF(C20="","",_xludf.RANK.EQ(C20,$C$4:$C$28,0))</f>
        <v/>
      </c>
      <c r="G20" s="11" t="str">
        <f>IF(A20="","",IF(A20=Payments!$B$5,"✓",""))</f>
        <v/>
      </c>
    </row>
    <row r="21" spans="1:7" x14ac:dyDescent="0.3">
      <c r="A21" s="7"/>
      <c r="B21" s="8"/>
      <c r="C21" s="9"/>
      <c r="D21" s="8"/>
      <c r="E21" s="10"/>
      <c r="F21" s="11" t="str">
        <f>IF(C21="","",_xludf.RANK.EQ(C21,$C$4:$C$28,0))</f>
        <v/>
      </c>
      <c r="G21" s="11" t="str">
        <f>IF(A21="","",IF(A21=Payments!$B$5,"✓",""))</f>
        <v/>
      </c>
    </row>
    <row r="22" spans="1:7" x14ac:dyDescent="0.3">
      <c r="A22" s="7"/>
      <c r="B22" s="8"/>
      <c r="C22" s="9"/>
      <c r="D22" s="8"/>
      <c r="E22" s="10"/>
      <c r="F22" s="11" t="str">
        <f>IF(C22="","",_xludf.RANK.EQ(C22,$C$4:$C$28,0))</f>
        <v/>
      </c>
      <c r="G22" s="11" t="str">
        <f>IF(A22="","",IF(A22=Payments!$B$5,"✓",""))</f>
        <v/>
      </c>
    </row>
    <row r="23" spans="1:7" x14ac:dyDescent="0.3">
      <c r="A23" s="7"/>
      <c r="B23" s="8"/>
      <c r="C23" s="9"/>
      <c r="D23" s="8"/>
      <c r="E23" s="10"/>
      <c r="F23" s="11" t="str">
        <f>IF(C23="","",_xludf.RANK.EQ(C23,$C$4:$C$28,0))</f>
        <v/>
      </c>
      <c r="G23" s="11" t="str">
        <f>IF(A23="","",IF(A23=Payments!$B$5,"✓",""))</f>
        <v/>
      </c>
    </row>
    <row r="24" spans="1:7" x14ac:dyDescent="0.3">
      <c r="A24" s="7"/>
      <c r="B24" s="8"/>
      <c r="C24" s="9"/>
      <c r="D24" s="8"/>
      <c r="E24" s="10"/>
      <c r="F24" s="11" t="str">
        <f>IF(C24="","",_xludf.RANK.EQ(C24,$C$4:$C$28,0))</f>
        <v/>
      </c>
      <c r="G24" s="11" t="str">
        <f>IF(A24="","",IF(A24=Payments!$B$5,"✓",""))</f>
        <v/>
      </c>
    </row>
    <row r="25" spans="1:7" x14ac:dyDescent="0.3">
      <c r="A25" s="7"/>
      <c r="B25" s="8"/>
      <c r="C25" s="9"/>
      <c r="D25" s="8"/>
      <c r="E25" s="10"/>
      <c r="F25" s="11" t="str">
        <f>IF(C25="","",_xludf.RANK.EQ(C25,$C$4:$C$28,0))</f>
        <v/>
      </c>
      <c r="G25" s="11" t="str">
        <f>IF(A25="","",IF(A25=Payments!$B$5,"✓",""))</f>
        <v/>
      </c>
    </row>
    <row r="26" spans="1:7" x14ac:dyDescent="0.3">
      <c r="A26" s="7"/>
      <c r="B26" s="8"/>
      <c r="C26" s="9"/>
      <c r="D26" s="8"/>
      <c r="E26" s="10"/>
      <c r="F26" s="11" t="str">
        <f>IF(C26="","",_xludf.RANK.EQ(C26,$C$4:$C$28,0))</f>
        <v/>
      </c>
      <c r="G26" s="11" t="str">
        <f>IF(A26="","",IF(A26=Payments!$B$5,"✓",""))</f>
        <v/>
      </c>
    </row>
    <row r="27" spans="1:7" x14ac:dyDescent="0.3">
      <c r="A27" s="7"/>
      <c r="B27" s="8"/>
      <c r="C27" s="9"/>
      <c r="D27" s="8"/>
      <c r="E27" s="10"/>
      <c r="F27" s="11" t="str">
        <f>IF(C27="","",_xludf.RANK.EQ(C27,$C$4:$C$28,0))</f>
        <v/>
      </c>
      <c r="G27" s="11" t="str">
        <f>IF(A27="","",IF(A27=Payments!$B$5,"✓",""))</f>
        <v/>
      </c>
    </row>
    <row r="28" spans="1:7" x14ac:dyDescent="0.3">
      <c r="A28" s="7"/>
      <c r="B28" s="8"/>
      <c r="C28" s="9"/>
      <c r="D28" s="8"/>
      <c r="E28" s="10"/>
      <c r="F28" s="11" t="str">
        <f>IF(C28="","",_xludf.RANK.EQ(C28,$C$4:$C$28,0))</f>
        <v/>
      </c>
      <c r="G28" s="11" t="str">
        <f>IF(A28="","",IF(A28=Payments!$B$5,"✓",""))</f>
        <v/>
      </c>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27A2B-2C36-4176-B34E-94E0AFBB0C8B}">
  <dimension ref="A1:H37"/>
  <sheetViews>
    <sheetView workbookViewId="0">
      <selection activeCell="H9" sqref="H9"/>
    </sheetView>
  </sheetViews>
  <sheetFormatPr defaultRowHeight="14.4" x14ac:dyDescent="0.3"/>
  <cols>
    <col min="1" max="1" width="22" customWidth="1"/>
    <col min="2" max="2" width="14" customWidth="1"/>
    <col min="3" max="3" width="10" customWidth="1"/>
    <col min="4" max="4" width="22.5546875" customWidth="1"/>
    <col min="5" max="5" width="16" customWidth="1"/>
    <col min="6" max="6" width="14" customWidth="1"/>
    <col min="7" max="8" width="16" customWidth="1"/>
  </cols>
  <sheetData>
    <row r="1" spans="1:8" ht="18" x14ac:dyDescent="0.3">
      <c r="A1" s="27" t="s">
        <v>36</v>
      </c>
      <c r="B1" s="24"/>
      <c r="C1" s="24"/>
      <c r="D1" s="24"/>
      <c r="E1" s="24"/>
      <c r="F1" s="24"/>
      <c r="G1" s="24"/>
      <c r="H1" s="24"/>
    </row>
    <row r="3" spans="1:8" x14ac:dyDescent="0.3">
      <c r="A3" s="2" t="s">
        <v>19</v>
      </c>
      <c r="B3" s="12">
        <f>SetUp!$B$6</f>
        <v>46023</v>
      </c>
      <c r="D3" s="2" t="s">
        <v>20</v>
      </c>
      <c r="E3" s="4">
        <f>SetUp!$B$8</f>
        <v>2500</v>
      </c>
    </row>
    <row r="4" spans="1:8" x14ac:dyDescent="0.3">
      <c r="A4" s="2" t="s">
        <v>21</v>
      </c>
      <c r="B4" s="4">
        <f>SUM(Debts!$D$4:'Debts'!$D$28)</f>
        <v>900</v>
      </c>
      <c r="D4" s="2" t="s">
        <v>22</v>
      </c>
      <c r="E4" s="4">
        <f>B4+E3</f>
        <v>3400</v>
      </c>
    </row>
    <row r="5" spans="1:8" x14ac:dyDescent="0.3">
      <c r="A5" s="2" t="s">
        <v>23</v>
      </c>
      <c r="B5" s="13" t="str">
        <f>Debts!$J$5</f>
        <v>Bank Loan</v>
      </c>
    </row>
    <row r="7" spans="1:8" ht="19.95" customHeight="1" x14ac:dyDescent="0.3">
      <c r="A7" s="5" t="s">
        <v>24</v>
      </c>
      <c r="B7" s="5" t="s">
        <v>25</v>
      </c>
      <c r="C7" s="5" t="s">
        <v>26</v>
      </c>
      <c r="D7" s="5" t="s">
        <v>27</v>
      </c>
      <c r="E7" s="5" t="s">
        <v>28</v>
      </c>
      <c r="F7" s="5" t="s">
        <v>29</v>
      </c>
      <c r="G7" s="5" t="s">
        <v>30</v>
      </c>
      <c r="H7" s="5" t="s">
        <v>31</v>
      </c>
    </row>
    <row r="8" spans="1:8" x14ac:dyDescent="0.3">
      <c r="A8" s="14" t="str">
        <f>Debts!A4</f>
        <v>Bank Loan</v>
      </c>
      <c r="B8" s="15">
        <v>36500</v>
      </c>
      <c r="C8" s="16">
        <f>Debts!C4</f>
        <v>6.7000000000000004E-2</v>
      </c>
      <c r="D8" s="15">
        <f>Debts!D4</f>
        <v>750</v>
      </c>
      <c r="E8" s="15">
        <v>0</v>
      </c>
      <c r="F8" s="15">
        <f t="shared" ref="F8:F32" si="0">IF(A8="","",D8+E8)</f>
        <v>750</v>
      </c>
      <c r="G8" s="15">
        <f t="shared" ref="G8:G32" si="1">IF(A8="","",B8*C8/12)</f>
        <v>203.79166666666666</v>
      </c>
      <c r="H8" s="15">
        <f t="shared" ref="H8:H32" si="2">IF(A8="","",MAX(0,B8+G8-F8))</f>
        <v>35953.791666666664</v>
      </c>
    </row>
    <row r="9" spans="1:8" x14ac:dyDescent="0.3">
      <c r="A9" s="14" t="str">
        <f>Debts!A5</f>
        <v>Bank Loan</v>
      </c>
      <c r="B9" s="15">
        <f>Debts!B5</f>
        <v>6500</v>
      </c>
      <c r="C9" s="16">
        <f>Debts!C5</f>
        <v>8.8999999999999996E-2</v>
      </c>
      <c r="D9" s="15">
        <f>Debts!D5</f>
        <v>150</v>
      </c>
      <c r="E9" s="15">
        <v>2500</v>
      </c>
      <c r="F9" s="15">
        <f t="shared" si="0"/>
        <v>2650</v>
      </c>
      <c r="G9" s="15">
        <f t="shared" si="1"/>
        <v>48.208333333333336</v>
      </c>
      <c r="H9" s="15">
        <f t="shared" si="2"/>
        <v>3898.208333333333</v>
      </c>
    </row>
    <row r="10" spans="1:8" x14ac:dyDescent="0.3">
      <c r="A10" s="14">
        <f>Debts!A6</f>
        <v>0</v>
      </c>
      <c r="B10" s="15">
        <f>Debts!B6</f>
        <v>0</v>
      </c>
      <c r="C10" s="16">
        <f>Debts!C6</f>
        <v>0</v>
      </c>
      <c r="D10" s="15">
        <f>Debts!D6</f>
        <v>0</v>
      </c>
      <c r="E10" s="15">
        <f t="shared" ref="E10:E32" si="3">IF(AND(A10&lt;&gt;"",B10&gt;0,A10=$B$5),$E$3,0)</f>
        <v>0</v>
      </c>
      <c r="F10" s="15">
        <f t="shared" si="0"/>
        <v>0</v>
      </c>
      <c r="G10" s="15">
        <f t="shared" si="1"/>
        <v>0</v>
      </c>
      <c r="H10" s="15">
        <f t="shared" si="2"/>
        <v>0</v>
      </c>
    </row>
    <row r="11" spans="1:8" x14ac:dyDescent="0.3">
      <c r="A11" s="14">
        <f>Debts!A7</f>
        <v>0</v>
      </c>
      <c r="B11" s="15">
        <f>Debts!B7</f>
        <v>0</v>
      </c>
      <c r="C11" s="16">
        <f>Debts!C7</f>
        <v>0</v>
      </c>
      <c r="D11" s="15">
        <f>Debts!D7</f>
        <v>0</v>
      </c>
      <c r="E11" s="15">
        <f t="shared" si="3"/>
        <v>0</v>
      </c>
      <c r="F11" s="15">
        <f t="shared" si="0"/>
        <v>0</v>
      </c>
      <c r="G11" s="15">
        <f t="shared" si="1"/>
        <v>0</v>
      </c>
      <c r="H11" s="15">
        <f t="shared" si="2"/>
        <v>0</v>
      </c>
    </row>
    <row r="12" spans="1:8" x14ac:dyDescent="0.3">
      <c r="A12" s="14">
        <f>Debts!A8</f>
        <v>0</v>
      </c>
      <c r="B12" s="15">
        <f>Debts!B8</f>
        <v>0</v>
      </c>
      <c r="C12" s="16">
        <f>Debts!C8</f>
        <v>0</v>
      </c>
      <c r="D12" s="15">
        <f>Debts!D8</f>
        <v>0</v>
      </c>
      <c r="E12" s="15">
        <f t="shared" si="3"/>
        <v>0</v>
      </c>
      <c r="F12" s="15">
        <f t="shared" si="0"/>
        <v>0</v>
      </c>
      <c r="G12" s="15">
        <f t="shared" si="1"/>
        <v>0</v>
      </c>
      <c r="H12" s="15">
        <f t="shared" si="2"/>
        <v>0</v>
      </c>
    </row>
    <row r="13" spans="1:8" x14ac:dyDescent="0.3">
      <c r="A13" s="14">
        <f>Debts!A9</f>
        <v>0</v>
      </c>
      <c r="B13" s="15">
        <f>Debts!B9</f>
        <v>0</v>
      </c>
      <c r="C13" s="16">
        <f>Debts!C9</f>
        <v>0</v>
      </c>
      <c r="D13" s="15">
        <f>Debts!D9</f>
        <v>0</v>
      </c>
      <c r="E13" s="15">
        <f t="shared" si="3"/>
        <v>0</v>
      </c>
      <c r="F13" s="15">
        <f t="shared" si="0"/>
        <v>0</v>
      </c>
      <c r="G13" s="15">
        <f t="shared" si="1"/>
        <v>0</v>
      </c>
      <c r="H13" s="15">
        <f t="shared" si="2"/>
        <v>0</v>
      </c>
    </row>
    <row r="14" spans="1:8" x14ac:dyDescent="0.3">
      <c r="A14" s="14">
        <f>Debts!A10</f>
        <v>0</v>
      </c>
      <c r="B14" s="15">
        <f>Debts!B10</f>
        <v>0</v>
      </c>
      <c r="C14" s="16">
        <f>Debts!C10</f>
        <v>0</v>
      </c>
      <c r="D14" s="15">
        <f>Debts!D10</f>
        <v>0</v>
      </c>
      <c r="E14" s="15">
        <f t="shared" si="3"/>
        <v>0</v>
      </c>
      <c r="F14" s="15">
        <f t="shared" si="0"/>
        <v>0</v>
      </c>
      <c r="G14" s="15">
        <f t="shared" si="1"/>
        <v>0</v>
      </c>
      <c r="H14" s="15">
        <f t="shared" si="2"/>
        <v>0</v>
      </c>
    </row>
    <row r="15" spans="1:8" x14ac:dyDescent="0.3">
      <c r="A15" s="14">
        <f>Debts!A11</f>
        <v>0</v>
      </c>
      <c r="B15" s="15">
        <f>Debts!B11</f>
        <v>0</v>
      </c>
      <c r="C15" s="16">
        <f>Debts!C11</f>
        <v>0</v>
      </c>
      <c r="D15" s="15">
        <f>Debts!D11</f>
        <v>0</v>
      </c>
      <c r="E15" s="15">
        <f t="shared" si="3"/>
        <v>0</v>
      </c>
      <c r="F15" s="15">
        <f t="shared" si="0"/>
        <v>0</v>
      </c>
      <c r="G15" s="15">
        <f t="shared" si="1"/>
        <v>0</v>
      </c>
      <c r="H15" s="15">
        <f t="shared" si="2"/>
        <v>0</v>
      </c>
    </row>
    <row r="16" spans="1:8" x14ac:dyDescent="0.3">
      <c r="A16" s="14">
        <f>Debts!A12</f>
        <v>0</v>
      </c>
      <c r="B16" s="15">
        <f>Debts!B12</f>
        <v>0</v>
      </c>
      <c r="C16" s="16">
        <f>Debts!C12</f>
        <v>0</v>
      </c>
      <c r="D16" s="15">
        <f>Debts!D12</f>
        <v>0</v>
      </c>
      <c r="E16" s="15">
        <f t="shared" si="3"/>
        <v>0</v>
      </c>
      <c r="F16" s="15">
        <f t="shared" si="0"/>
        <v>0</v>
      </c>
      <c r="G16" s="15">
        <f t="shared" si="1"/>
        <v>0</v>
      </c>
      <c r="H16" s="15">
        <f t="shared" si="2"/>
        <v>0</v>
      </c>
    </row>
    <row r="17" spans="1:8" x14ac:dyDescent="0.3">
      <c r="A17" s="14">
        <f>Debts!A13</f>
        <v>0</v>
      </c>
      <c r="B17" s="15">
        <f>Debts!B13</f>
        <v>0</v>
      </c>
      <c r="C17" s="16">
        <f>Debts!C13</f>
        <v>0</v>
      </c>
      <c r="D17" s="15">
        <f>Debts!D13</f>
        <v>0</v>
      </c>
      <c r="E17" s="15">
        <f t="shared" si="3"/>
        <v>0</v>
      </c>
      <c r="F17" s="15">
        <f t="shared" si="0"/>
        <v>0</v>
      </c>
      <c r="G17" s="15">
        <f t="shared" si="1"/>
        <v>0</v>
      </c>
      <c r="H17" s="15">
        <f t="shared" si="2"/>
        <v>0</v>
      </c>
    </row>
    <row r="18" spans="1:8" x14ac:dyDescent="0.3">
      <c r="A18" s="14">
        <f>Debts!A14</f>
        <v>0</v>
      </c>
      <c r="B18" s="15">
        <f>Debts!B14</f>
        <v>0</v>
      </c>
      <c r="C18" s="16">
        <f>Debts!C14</f>
        <v>0</v>
      </c>
      <c r="D18" s="15">
        <f>Debts!D14</f>
        <v>0</v>
      </c>
      <c r="E18" s="15">
        <f t="shared" si="3"/>
        <v>0</v>
      </c>
      <c r="F18" s="15">
        <f t="shared" si="0"/>
        <v>0</v>
      </c>
      <c r="G18" s="15">
        <f t="shared" si="1"/>
        <v>0</v>
      </c>
      <c r="H18" s="15">
        <f t="shared" si="2"/>
        <v>0</v>
      </c>
    </row>
    <row r="19" spans="1:8" x14ac:dyDescent="0.3">
      <c r="A19" s="14">
        <f>Debts!A15</f>
        <v>0</v>
      </c>
      <c r="B19" s="15">
        <f>Debts!B15</f>
        <v>0</v>
      </c>
      <c r="C19" s="16">
        <f>Debts!C15</f>
        <v>0</v>
      </c>
      <c r="D19" s="15">
        <f>Debts!D15</f>
        <v>0</v>
      </c>
      <c r="E19" s="15">
        <f t="shared" si="3"/>
        <v>0</v>
      </c>
      <c r="F19" s="15">
        <f t="shared" si="0"/>
        <v>0</v>
      </c>
      <c r="G19" s="15">
        <f t="shared" si="1"/>
        <v>0</v>
      </c>
      <c r="H19" s="15">
        <f t="shared" si="2"/>
        <v>0</v>
      </c>
    </row>
    <row r="20" spans="1:8" x14ac:dyDescent="0.3">
      <c r="A20" s="14">
        <f>Debts!A16</f>
        <v>0</v>
      </c>
      <c r="B20" s="15">
        <f>Debts!B16</f>
        <v>0</v>
      </c>
      <c r="C20" s="16">
        <f>Debts!C16</f>
        <v>0</v>
      </c>
      <c r="D20" s="15">
        <f>Debts!D16</f>
        <v>0</v>
      </c>
      <c r="E20" s="15">
        <f t="shared" si="3"/>
        <v>0</v>
      </c>
      <c r="F20" s="15">
        <f t="shared" si="0"/>
        <v>0</v>
      </c>
      <c r="G20" s="15">
        <f t="shared" si="1"/>
        <v>0</v>
      </c>
      <c r="H20" s="15">
        <f t="shared" si="2"/>
        <v>0</v>
      </c>
    </row>
    <row r="21" spans="1:8" x14ac:dyDescent="0.3">
      <c r="A21" s="14">
        <f>Debts!A17</f>
        <v>0</v>
      </c>
      <c r="B21" s="15">
        <f>Debts!B17</f>
        <v>0</v>
      </c>
      <c r="C21" s="16">
        <f>Debts!C17</f>
        <v>0</v>
      </c>
      <c r="D21" s="15">
        <f>Debts!D17</f>
        <v>0</v>
      </c>
      <c r="E21" s="15">
        <f t="shared" si="3"/>
        <v>0</v>
      </c>
      <c r="F21" s="15">
        <f t="shared" si="0"/>
        <v>0</v>
      </c>
      <c r="G21" s="15">
        <f t="shared" si="1"/>
        <v>0</v>
      </c>
      <c r="H21" s="15">
        <f t="shared" si="2"/>
        <v>0</v>
      </c>
    </row>
    <row r="22" spans="1:8" x14ac:dyDescent="0.3">
      <c r="A22" s="14">
        <f>Debts!A18</f>
        <v>0</v>
      </c>
      <c r="B22" s="15">
        <f>Debts!B18</f>
        <v>0</v>
      </c>
      <c r="C22" s="16">
        <f>Debts!C18</f>
        <v>0</v>
      </c>
      <c r="D22" s="15">
        <f>Debts!D18</f>
        <v>0</v>
      </c>
      <c r="E22" s="15">
        <f t="shared" si="3"/>
        <v>0</v>
      </c>
      <c r="F22" s="15">
        <f t="shared" si="0"/>
        <v>0</v>
      </c>
      <c r="G22" s="15">
        <f t="shared" si="1"/>
        <v>0</v>
      </c>
      <c r="H22" s="15">
        <f t="shared" si="2"/>
        <v>0</v>
      </c>
    </row>
    <row r="23" spans="1:8" x14ac:dyDescent="0.3">
      <c r="A23" s="14">
        <f>Debts!A19</f>
        <v>0</v>
      </c>
      <c r="B23" s="15">
        <f>Debts!B19</f>
        <v>0</v>
      </c>
      <c r="C23" s="16">
        <f>Debts!C19</f>
        <v>0</v>
      </c>
      <c r="D23" s="15">
        <f>Debts!D19</f>
        <v>0</v>
      </c>
      <c r="E23" s="15">
        <f t="shared" si="3"/>
        <v>0</v>
      </c>
      <c r="F23" s="15">
        <f t="shared" si="0"/>
        <v>0</v>
      </c>
      <c r="G23" s="15">
        <f t="shared" si="1"/>
        <v>0</v>
      </c>
      <c r="H23" s="15">
        <f t="shared" si="2"/>
        <v>0</v>
      </c>
    </row>
    <row r="24" spans="1:8" x14ac:dyDescent="0.3">
      <c r="A24" s="14">
        <f>Debts!A20</f>
        <v>0</v>
      </c>
      <c r="B24" s="15">
        <f>Debts!B20</f>
        <v>0</v>
      </c>
      <c r="C24" s="16">
        <f>Debts!C20</f>
        <v>0</v>
      </c>
      <c r="D24" s="15">
        <f>Debts!D20</f>
        <v>0</v>
      </c>
      <c r="E24" s="15">
        <f t="shared" si="3"/>
        <v>0</v>
      </c>
      <c r="F24" s="15">
        <f t="shared" si="0"/>
        <v>0</v>
      </c>
      <c r="G24" s="15">
        <f t="shared" si="1"/>
        <v>0</v>
      </c>
      <c r="H24" s="15">
        <f t="shared" si="2"/>
        <v>0</v>
      </c>
    </row>
    <row r="25" spans="1:8" x14ac:dyDescent="0.3">
      <c r="A25" s="14">
        <f>Debts!A21</f>
        <v>0</v>
      </c>
      <c r="B25" s="15">
        <f>Debts!B21</f>
        <v>0</v>
      </c>
      <c r="C25" s="16">
        <f>Debts!C21</f>
        <v>0</v>
      </c>
      <c r="D25" s="15">
        <f>Debts!D21</f>
        <v>0</v>
      </c>
      <c r="E25" s="15">
        <f t="shared" si="3"/>
        <v>0</v>
      </c>
      <c r="F25" s="15">
        <f t="shared" si="0"/>
        <v>0</v>
      </c>
      <c r="G25" s="15">
        <f t="shared" si="1"/>
        <v>0</v>
      </c>
      <c r="H25" s="15">
        <f t="shared" si="2"/>
        <v>0</v>
      </c>
    </row>
    <row r="26" spans="1:8" x14ac:dyDescent="0.3">
      <c r="A26" s="14">
        <f>Debts!A22</f>
        <v>0</v>
      </c>
      <c r="B26" s="15">
        <f>Debts!B22</f>
        <v>0</v>
      </c>
      <c r="C26" s="16">
        <f>Debts!C22</f>
        <v>0</v>
      </c>
      <c r="D26" s="15">
        <f>Debts!D22</f>
        <v>0</v>
      </c>
      <c r="E26" s="15">
        <f t="shared" si="3"/>
        <v>0</v>
      </c>
      <c r="F26" s="15">
        <f t="shared" si="0"/>
        <v>0</v>
      </c>
      <c r="G26" s="15">
        <f t="shared" si="1"/>
        <v>0</v>
      </c>
      <c r="H26" s="15">
        <f t="shared" si="2"/>
        <v>0</v>
      </c>
    </row>
    <row r="27" spans="1:8" x14ac:dyDescent="0.3">
      <c r="A27" s="14">
        <f>Debts!A23</f>
        <v>0</v>
      </c>
      <c r="B27" s="15">
        <f>Debts!B23</f>
        <v>0</v>
      </c>
      <c r="C27" s="16">
        <f>Debts!C23</f>
        <v>0</v>
      </c>
      <c r="D27" s="15">
        <f>Debts!D23</f>
        <v>0</v>
      </c>
      <c r="E27" s="15">
        <f t="shared" si="3"/>
        <v>0</v>
      </c>
      <c r="F27" s="15">
        <f t="shared" si="0"/>
        <v>0</v>
      </c>
      <c r="G27" s="15">
        <f t="shared" si="1"/>
        <v>0</v>
      </c>
      <c r="H27" s="15">
        <f t="shared" si="2"/>
        <v>0</v>
      </c>
    </row>
    <row r="28" spans="1:8" x14ac:dyDescent="0.3">
      <c r="A28" s="14">
        <f>Debts!A24</f>
        <v>0</v>
      </c>
      <c r="B28" s="15">
        <f>Debts!B24</f>
        <v>0</v>
      </c>
      <c r="C28" s="16">
        <f>Debts!C24</f>
        <v>0</v>
      </c>
      <c r="D28" s="15">
        <f>Debts!D24</f>
        <v>0</v>
      </c>
      <c r="E28" s="15">
        <f t="shared" si="3"/>
        <v>0</v>
      </c>
      <c r="F28" s="15">
        <f t="shared" si="0"/>
        <v>0</v>
      </c>
      <c r="G28" s="15">
        <f t="shared" si="1"/>
        <v>0</v>
      </c>
      <c r="H28" s="15">
        <f t="shared" si="2"/>
        <v>0</v>
      </c>
    </row>
    <row r="29" spans="1:8" x14ac:dyDescent="0.3">
      <c r="A29" s="14">
        <f>Debts!A25</f>
        <v>0</v>
      </c>
      <c r="B29" s="15">
        <f>Debts!B25</f>
        <v>0</v>
      </c>
      <c r="C29" s="16">
        <f>Debts!C25</f>
        <v>0</v>
      </c>
      <c r="D29" s="15">
        <f>Debts!D25</f>
        <v>0</v>
      </c>
      <c r="E29" s="15">
        <f t="shared" si="3"/>
        <v>0</v>
      </c>
      <c r="F29" s="15">
        <f t="shared" si="0"/>
        <v>0</v>
      </c>
      <c r="G29" s="15">
        <f t="shared" si="1"/>
        <v>0</v>
      </c>
      <c r="H29" s="15">
        <f t="shared" si="2"/>
        <v>0</v>
      </c>
    </row>
    <row r="30" spans="1:8" x14ac:dyDescent="0.3">
      <c r="A30" s="14">
        <f>Debts!A26</f>
        <v>0</v>
      </c>
      <c r="B30" s="15">
        <f>Debts!B26</f>
        <v>0</v>
      </c>
      <c r="C30" s="16">
        <f>Debts!C26</f>
        <v>0</v>
      </c>
      <c r="D30" s="15">
        <f>Debts!D26</f>
        <v>0</v>
      </c>
      <c r="E30" s="15">
        <f t="shared" si="3"/>
        <v>0</v>
      </c>
      <c r="F30" s="15">
        <f t="shared" si="0"/>
        <v>0</v>
      </c>
      <c r="G30" s="15">
        <f t="shared" si="1"/>
        <v>0</v>
      </c>
      <c r="H30" s="15">
        <f t="shared" si="2"/>
        <v>0</v>
      </c>
    </row>
    <row r="31" spans="1:8" x14ac:dyDescent="0.3">
      <c r="A31" s="14">
        <f>Debts!A27</f>
        <v>0</v>
      </c>
      <c r="B31" s="15">
        <f>Debts!B27</f>
        <v>0</v>
      </c>
      <c r="C31" s="16">
        <f>Debts!C27</f>
        <v>0</v>
      </c>
      <c r="D31" s="15">
        <f>Debts!D27</f>
        <v>0</v>
      </c>
      <c r="E31" s="15">
        <f t="shared" si="3"/>
        <v>0</v>
      </c>
      <c r="F31" s="15">
        <f t="shared" si="0"/>
        <v>0</v>
      </c>
      <c r="G31" s="15">
        <f t="shared" si="1"/>
        <v>0</v>
      </c>
      <c r="H31" s="15">
        <f t="shared" si="2"/>
        <v>0</v>
      </c>
    </row>
    <row r="32" spans="1:8" x14ac:dyDescent="0.3">
      <c r="A32" s="14">
        <f>Debts!A28</f>
        <v>0</v>
      </c>
      <c r="B32" s="15">
        <f>Debts!B28</f>
        <v>0</v>
      </c>
      <c r="C32" s="16">
        <f>Debts!C28</f>
        <v>0</v>
      </c>
      <c r="D32" s="15">
        <f>Debts!D28</f>
        <v>0</v>
      </c>
      <c r="E32" s="15">
        <f t="shared" si="3"/>
        <v>0</v>
      </c>
      <c r="F32" s="15">
        <f t="shared" si="0"/>
        <v>0</v>
      </c>
      <c r="G32" s="15">
        <f t="shared" si="1"/>
        <v>0</v>
      </c>
      <c r="H32" s="15">
        <f t="shared" si="2"/>
        <v>0</v>
      </c>
    </row>
    <row r="34" spans="1:8" x14ac:dyDescent="0.3">
      <c r="A34" s="17" t="s">
        <v>32</v>
      </c>
      <c r="B34" s="13"/>
      <c r="C34" s="13"/>
      <c r="D34" s="18">
        <f>SUM(D8:D32)</f>
        <v>900</v>
      </c>
      <c r="E34" s="18">
        <f>SUM(E8:E32)</f>
        <v>2500</v>
      </c>
      <c r="F34" s="18">
        <f>SUM(F8:F32)</f>
        <v>3400</v>
      </c>
      <c r="G34" s="13"/>
      <c r="H34" s="13"/>
    </row>
    <row r="36" spans="1:8" x14ac:dyDescent="0.3">
      <c r="A36" s="2" t="s">
        <v>43</v>
      </c>
      <c r="B36" s="28"/>
      <c r="C36" s="24"/>
      <c r="D36" s="24"/>
      <c r="E36" s="24"/>
      <c r="F36" s="24"/>
      <c r="G36" s="24"/>
      <c r="H36" s="24"/>
    </row>
    <row r="37" spans="1:8" x14ac:dyDescent="0.3">
      <c r="B37" s="24"/>
      <c r="C37" s="24"/>
      <c r="D37" s="24"/>
      <c r="E37" s="24"/>
      <c r="F37" s="24"/>
      <c r="G37" s="24"/>
      <c r="H37" s="24"/>
    </row>
  </sheetData>
  <mergeCells count="2">
    <mergeCell ref="A1:H1"/>
    <mergeCell ref="B36:H3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0015A-3A87-4DB8-9FE6-37BA90429EE0}">
  <dimension ref="A1:L58"/>
  <sheetViews>
    <sheetView tabSelected="1" workbookViewId="0">
      <selection activeCell="L16" sqref="L16"/>
    </sheetView>
  </sheetViews>
  <sheetFormatPr defaultRowHeight="14.4" x14ac:dyDescent="0.3"/>
  <cols>
    <col min="1" max="1" width="17.6640625" customWidth="1"/>
    <col min="5" max="5" width="9.109375" bestFit="1" customWidth="1"/>
    <col min="7" max="7" width="14.44140625" customWidth="1"/>
    <col min="9" max="9" width="14.5546875" customWidth="1"/>
    <col min="11" max="11" width="10.44140625" customWidth="1"/>
  </cols>
  <sheetData>
    <row r="1" spans="1:12" x14ac:dyDescent="0.3">
      <c r="A1" s="5" t="s">
        <v>39</v>
      </c>
      <c r="B1" s="5" t="s">
        <v>41</v>
      </c>
      <c r="C1" s="5"/>
      <c r="D1" s="5" t="s">
        <v>40</v>
      </c>
      <c r="E1" s="5"/>
      <c r="F1" s="5"/>
      <c r="G1" s="5" t="s">
        <v>42</v>
      </c>
      <c r="H1" s="5" t="s">
        <v>25</v>
      </c>
      <c r="I1" s="5"/>
    </row>
    <row r="2" spans="1:12" ht="16.2" x14ac:dyDescent="0.45">
      <c r="A2" s="29">
        <f>SetUp!B3</f>
        <v>46023</v>
      </c>
      <c r="B2" s="30" t="str">
        <f>SetUp!B4</f>
        <v>€</v>
      </c>
      <c r="C2" s="36">
        <f>Debts!$D$5</f>
        <v>150</v>
      </c>
      <c r="D2" s="31" t="str">
        <f>B2</f>
        <v>€</v>
      </c>
      <c r="E2" s="43">
        <v>2500</v>
      </c>
      <c r="F2" s="30" t="str">
        <f>B2</f>
        <v>€</v>
      </c>
      <c r="G2" s="32">
        <f>Debts!$B$5*Debts!$C$5/12</f>
        <v>48.208333333333336</v>
      </c>
      <c r="H2" s="30" t="str">
        <f>F2</f>
        <v>€</v>
      </c>
      <c r="I2" s="33">
        <f>K4+G2-E2-C2</f>
        <v>3898.208333333333</v>
      </c>
      <c r="K2" s="40" t="str">
        <f>Debts!A5</f>
        <v>Bank Loan</v>
      </c>
      <c r="L2" s="40">
        <f>Debts!F5</f>
        <v>1</v>
      </c>
    </row>
    <row r="3" spans="1:12" ht="16.2" x14ac:dyDescent="0.45">
      <c r="A3" s="34">
        <f t="shared" ref="A3:A58" si="0">IF(C3="","",EDATE(A2,1))</f>
        <v>46054</v>
      </c>
      <c r="B3" s="35" t="str">
        <f>B2</f>
        <v>€</v>
      </c>
      <c r="C3" s="36">
        <f>Debts!$D$5</f>
        <v>150</v>
      </c>
      <c r="D3" s="37" t="str">
        <f>D2</f>
        <v>€</v>
      </c>
      <c r="E3" s="44">
        <v>0</v>
      </c>
      <c r="F3" s="35" t="str">
        <f>F2</f>
        <v>€</v>
      </c>
      <c r="G3" s="39">
        <f>I2*Debts!$C$5/12</f>
        <v>28.911711805555552</v>
      </c>
      <c r="H3" s="35" t="str">
        <f>H2</f>
        <v>€</v>
      </c>
      <c r="I3" s="33">
        <f>I2+G3-E3-C3</f>
        <v>3777.1200451388886</v>
      </c>
      <c r="K3" s="40"/>
      <c r="L3" s="40"/>
    </row>
    <row r="4" spans="1:12" ht="16.2" x14ac:dyDescent="0.45">
      <c r="A4" s="34">
        <f t="shared" si="0"/>
        <v>46082</v>
      </c>
      <c r="B4" s="35" t="str">
        <f>B3</f>
        <v>€</v>
      </c>
      <c r="C4" s="36">
        <f>Debts!$D$5</f>
        <v>150</v>
      </c>
      <c r="D4" s="37" t="str">
        <f>D3</f>
        <v>€</v>
      </c>
      <c r="E4" s="44">
        <v>500</v>
      </c>
      <c r="F4" s="35" t="str">
        <f t="shared" ref="F4:F58" si="1">F3</f>
        <v>€</v>
      </c>
      <c r="G4" s="39">
        <f>I3*Debts!$C$5/12</f>
        <v>28.013640334780089</v>
      </c>
      <c r="H4" s="35" t="str">
        <f t="shared" ref="H4:H58" si="2">H3</f>
        <v>€</v>
      </c>
      <c r="I4" s="33">
        <f>I3+G4-E4-C4</f>
        <v>3155.1336854736687</v>
      </c>
      <c r="K4" s="41">
        <f>Debts!B5</f>
        <v>6500</v>
      </c>
      <c r="L4" s="40"/>
    </row>
    <row r="5" spans="1:12" ht="16.2" x14ac:dyDescent="0.45">
      <c r="A5" s="34">
        <f t="shared" si="0"/>
        <v>46113</v>
      </c>
      <c r="B5" s="35" t="str">
        <f>B4</f>
        <v>€</v>
      </c>
      <c r="C5" s="36">
        <f>Debts!$D$5</f>
        <v>150</v>
      </c>
      <c r="D5" s="37" t="str">
        <f>D4</f>
        <v>€</v>
      </c>
      <c r="E5" s="44">
        <v>0</v>
      </c>
      <c r="F5" s="35" t="str">
        <f t="shared" si="1"/>
        <v>€</v>
      </c>
      <c r="G5" s="39">
        <f>I4*Debts!$C$5/12</f>
        <v>23.40057483392971</v>
      </c>
      <c r="H5" s="35" t="str">
        <f t="shared" si="2"/>
        <v>€</v>
      </c>
      <c r="I5" s="33">
        <f>I4+G5-E5-C5</f>
        <v>3028.5342603075983</v>
      </c>
      <c r="L5" s="40"/>
    </row>
    <row r="6" spans="1:12" ht="16.2" x14ac:dyDescent="0.45">
      <c r="A6" s="34">
        <f t="shared" si="0"/>
        <v>46143</v>
      </c>
      <c r="B6" s="35" t="str">
        <f t="shared" ref="B6:B58" si="3">B5</f>
        <v>€</v>
      </c>
      <c r="C6" s="36">
        <f>Debts!$D$5</f>
        <v>150</v>
      </c>
      <c r="D6" s="37" t="str">
        <f t="shared" ref="D6:D58" si="4">D5</f>
        <v>€</v>
      </c>
      <c r="E6" s="44">
        <v>0</v>
      </c>
      <c r="F6" s="35" t="str">
        <f t="shared" si="1"/>
        <v>€</v>
      </c>
      <c r="G6" s="39">
        <f>I5*Debts!$C$5/12</f>
        <v>22.461629097281349</v>
      </c>
      <c r="H6" s="35" t="str">
        <f t="shared" si="2"/>
        <v>€</v>
      </c>
      <c r="I6" s="33">
        <f t="shared" ref="I6:I21" si="5">I5+G6-E6-C6</f>
        <v>2900.9958894048796</v>
      </c>
      <c r="K6" s="40" t="str">
        <f>Debts!C3</f>
        <v>Interest</v>
      </c>
      <c r="L6" s="40"/>
    </row>
    <row r="7" spans="1:12" ht="16.2" x14ac:dyDescent="0.45">
      <c r="A7" s="34">
        <f t="shared" si="0"/>
        <v>46174</v>
      </c>
      <c r="B7" s="35" t="str">
        <f t="shared" si="3"/>
        <v>€</v>
      </c>
      <c r="C7" s="36">
        <f>Debts!$D$5</f>
        <v>150</v>
      </c>
      <c r="D7" s="37" t="str">
        <f t="shared" si="4"/>
        <v>€</v>
      </c>
      <c r="E7" s="44">
        <v>250</v>
      </c>
      <c r="F7" s="35" t="str">
        <f t="shared" si="1"/>
        <v>€</v>
      </c>
      <c r="G7" s="39">
        <f>I6*Debts!$C$5/12</f>
        <v>21.515719513086186</v>
      </c>
      <c r="H7" s="35" t="str">
        <f t="shared" si="2"/>
        <v>€</v>
      </c>
      <c r="I7" s="33">
        <f t="shared" si="5"/>
        <v>2522.5116089179655</v>
      </c>
      <c r="K7" s="42">
        <f>Debts!C5</f>
        <v>8.8999999999999996E-2</v>
      </c>
    </row>
    <row r="8" spans="1:12" ht="16.2" x14ac:dyDescent="0.45">
      <c r="A8" s="34">
        <f t="shared" si="0"/>
        <v>46204</v>
      </c>
      <c r="B8" s="35" t="str">
        <f t="shared" si="3"/>
        <v>€</v>
      </c>
      <c r="C8" s="36">
        <f>Debts!$D$5</f>
        <v>150</v>
      </c>
      <c r="D8" s="37" t="str">
        <f t="shared" si="4"/>
        <v>€</v>
      </c>
      <c r="E8" s="44">
        <v>0</v>
      </c>
      <c r="F8" s="35" t="str">
        <f t="shared" si="1"/>
        <v>€</v>
      </c>
      <c r="G8" s="39">
        <f>I7*Debts!$C$5/12</f>
        <v>18.708627766141579</v>
      </c>
      <c r="H8" s="35" t="str">
        <f t="shared" si="2"/>
        <v>€</v>
      </c>
      <c r="I8" s="33">
        <f t="shared" si="5"/>
        <v>2391.220236684107</v>
      </c>
    </row>
    <row r="9" spans="1:12" ht="16.2" x14ac:dyDescent="0.45">
      <c r="A9" s="34">
        <f t="shared" si="0"/>
        <v>46235</v>
      </c>
      <c r="B9" s="35" t="str">
        <f t="shared" si="3"/>
        <v>€</v>
      </c>
      <c r="C9" s="36">
        <f>Debts!$D$5</f>
        <v>150</v>
      </c>
      <c r="D9" s="37" t="str">
        <f t="shared" si="4"/>
        <v>€</v>
      </c>
      <c r="E9" s="44">
        <v>0</v>
      </c>
      <c r="F9" s="35" t="str">
        <f t="shared" si="1"/>
        <v>€</v>
      </c>
      <c r="G9" s="39">
        <f>I8*Debts!$C$5/12</f>
        <v>17.734883422073793</v>
      </c>
      <c r="H9" s="35" t="str">
        <f t="shared" si="2"/>
        <v>€</v>
      </c>
      <c r="I9" s="33">
        <f t="shared" si="5"/>
        <v>2258.9551201061809</v>
      </c>
    </row>
    <row r="10" spans="1:12" ht="16.2" x14ac:dyDescent="0.45">
      <c r="A10" s="34">
        <f t="shared" si="0"/>
        <v>46266</v>
      </c>
      <c r="B10" s="35" t="str">
        <f t="shared" si="3"/>
        <v>€</v>
      </c>
      <c r="C10" s="36">
        <f>Debts!$D$5</f>
        <v>150</v>
      </c>
      <c r="D10" s="37" t="str">
        <f t="shared" si="4"/>
        <v>€</v>
      </c>
      <c r="E10" s="44">
        <v>300</v>
      </c>
      <c r="F10" s="35" t="str">
        <f t="shared" si="1"/>
        <v>€</v>
      </c>
      <c r="G10" s="39">
        <f>I9*Debts!$C$5/12</f>
        <v>16.753917140787507</v>
      </c>
      <c r="H10" s="35" t="str">
        <f t="shared" si="2"/>
        <v>€</v>
      </c>
      <c r="I10" s="33">
        <f t="shared" si="5"/>
        <v>1825.7090372469684</v>
      </c>
    </row>
    <row r="11" spans="1:12" ht="16.2" x14ac:dyDescent="0.45">
      <c r="A11" s="34">
        <f t="shared" si="0"/>
        <v>46296</v>
      </c>
      <c r="B11" s="35" t="str">
        <f t="shared" si="3"/>
        <v>€</v>
      </c>
      <c r="C11" s="36">
        <f>Debts!$D$5</f>
        <v>150</v>
      </c>
      <c r="D11" s="37" t="str">
        <f t="shared" si="4"/>
        <v>€</v>
      </c>
      <c r="E11" s="44">
        <v>50</v>
      </c>
      <c r="F11" s="35" t="str">
        <f t="shared" si="1"/>
        <v>€</v>
      </c>
      <c r="G11" s="39">
        <f>I10*Debts!$C$5/12</f>
        <v>13.540675359581682</v>
      </c>
      <c r="H11" s="35" t="str">
        <f t="shared" si="2"/>
        <v>€</v>
      </c>
      <c r="I11" s="33">
        <f t="shared" si="5"/>
        <v>1639.24971260655</v>
      </c>
    </row>
    <row r="12" spans="1:12" ht="16.2" x14ac:dyDescent="0.45">
      <c r="A12" s="34">
        <f t="shared" si="0"/>
        <v>46327</v>
      </c>
      <c r="B12" s="35" t="str">
        <f t="shared" si="3"/>
        <v>€</v>
      </c>
      <c r="C12" s="36">
        <f>Debts!$D$5</f>
        <v>150</v>
      </c>
      <c r="D12" s="37" t="str">
        <f t="shared" si="4"/>
        <v>€</v>
      </c>
      <c r="E12" s="44">
        <v>200</v>
      </c>
      <c r="F12" s="35" t="str">
        <f t="shared" si="1"/>
        <v>€</v>
      </c>
      <c r="G12" s="39">
        <f>I11*Debts!$C$5/12</f>
        <v>12.157768701831912</v>
      </c>
      <c r="H12" s="35" t="str">
        <f t="shared" si="2"/>
        <v>€</v>
      </c>
      <c r="I12" s="33">
        <f t="shared" si="5"/>
        <v>1301.4074813083819</v>
      </c>
    </row>
    <row r="13" spans="1:12" ht="16.2" x14ac:dyDescent="0.45">
      <c r="A13" s="34">
        <f t="shared" si="0"/>
        <v>46357</v>
      </c>
      <c r="B13" s="35" t="str">
        <f t="shared" si="3"/>
        <v>€</v>
      </c>
      <c r="C13" s="36">
        <f>Debts!$D$5</f>
        <v>150</v>
      </c>
      <c r="D13" s="37" t="str">
        <f t="shared" si="4"/>
        <v>€</v>
      </c>
      <c r="E13" s="44"/>
      <c r="F13" s="35" t="str">
        <f t="shared" si="1"/>
        <v>€</v>
      </c>
      <c r="G13" s="39">
        <f>I12*Debts!$C$5/12</f>
        <v>9.6521054863704983</v>
      </c>
      <c r="H13" s="35" t="str">
        <f t="shared" si="2"/>
        <v>€</v>
      </c>
      <c r="I13" s="33">
        <f t="shared" si="5"/>
        <v>1161.0595867947525</v>
      </c>
    </row>
    <row r="14" spans="1:12" ht="16.2" x14ac:dyDescent="0.45">
      <c r="A14" s="34">
        <f t="shared" si="0"/>
        <v>46388</v>
      </c>
      <c r="B14" s="35" t="str">
        <f t="shared" si="3"/>
        <v>€</v>
      </c>
      <c r="C14" s="36">
        <f>Debts!$D$5</f>
        <v>150</v>
      </c>
      <c r="D14" s="37" t="str">
        <f t="shared" si="4"/>
        <v>€</v>
      </c>
      <c r="E14" s="44"/>
      <c r="F14" s="35" t="str">
        <f t="shared" si="1"/>
        <v>€</v>
      </c>
      <c r="G14" s="39">
        <f>I13*Debts!$C$5/12</f>
        <v>8.6111919353944142</v>
      </c>
      <c r="H14" s="35" t="str">
        <f t="shared" si="2"/>
        <v>€</v>
      </c>
      <c r="I14" s="33">
        <f t="shared" si="5"/>
        <v>1019.6707787301468</v>
      </c>
    </row>
    <row r="15" spans="1:12" ht="16.2" x14ac:dyDescent="0.45">
      <c r="A15" s="34">
        <f t="shared" si="0"/>
        <v>46419</v>
      </c>
      <c r="B15" s="35" t="str">
        <f t="shared" si="3"/>
        <v>€</v>
      </c>
      <c r="C15" s="36">
        <f>Debts!$D$5</f>
        <v>150</v>
      </c>
      <c r="D15" s="37" t="str">
        <f t="shared" si="4"/>
        <v>€</v>
      </c>
      <c r="E15" s="38"/>
      <c r="F15" s="35" t="str">
        <f t="shared" si="1"/>
        <v>€</v>
      </c>
      <c r="G15" s="39">
        <f>I14*Debts!$C$5/12</f>
        <v>7.5625582755819218</v>
      </c>
      <c r="H15" s="35" t="str">
        <f t="shared" si="2"/>
        <v>€</v>
      </c>
      <c r="I15" s="33">
        <f t="shared" si="5"/>
        <v>877.2333370057288</v>
      </c>
    </row>
    <row r="16" spans="1:12" ht="16.2" x14ac:dyDescent="0.45">
      <c r="A16" s="34">
        <f t="shared" si="0"/>
        <v>46447</v>
      </c>
      <c r="B16" s="35" t="str">
        <f t="shared" si="3"/>
        <v>€</v>
      </c>
      <c r="C16" s="36">
        <f>Debts!$D$5</f>
        <v>150</v>
      </c>
      <c r="D16" s="37" t="str">
        <f t="shared" si="4"/>
        <v>€</v>
      </c>
      <c r="E16" s="38"/>
      <c r="F16" s="35" t="str">
        <f t="shared" si="1"/>
        <v>€</v>
      </c>
      <c r="G16" s="39">
        <f>I15*Debts!$C$5/12</f>
        <v>6.506147249459155</v>
      </c>
      <c r="H16" s="35" t="str">
        <f t="shared" si="2"/>
        <v>€</v>
      </c>
      <c r="I16" s="33">
        <f t="shared" si="5"/>
        <v>733.7394842551879</v>
      </c>
    </row>
    <row r="17" spans="1:9" ht="16.2" x14ac:dyDescent="0.45">
      <c r="A17" s="34">
        <f t="shared" si="0"/>
        <v>46478</v>
      </c>
      <c r="B17" s="35" t="str">
        <f t="shared" si="3"/>
        <v>€</v>
      </c>
      <c r="C17" s="36">
        <f>Debts!$D$5</f>
        <v>150</v>
      </c>
      <c r="D17" s="37" t="str">
        <f t="shared" si="4"/>
        <v>€</v>
      </c>
      <c r="E17" s="38"/>
      <c r="F17" s="35" t="str">
        <f t="shared" si="1"/>
        <v>€</v>
      </c>
      <c r="G17" s="39">
        <f>I16*Debts!$C$5/12</f>
        <v>5.4419011748926431</v>
      </c>
      <c r="H17" s="35" t="str">
        <f t="shared" si="2"/>
        <v>€</v>
      </c>
      <c r="I17" s="33">
        <f t="shared" si="5"/>
        <v>589.18138543008058</v>
      </c>
    </row>
    <row r="18" spans="1:9" ht="16.2" x14ac:dyDescent="0.45">
      <c r="A18" s="34">
        <f t="shared" si="0"/>
        <v>46508</v>
      </c>
      <c r="B18" s="35" t="str">
        <f t="shared" si="3"/>
        <v>€</v>
      </c>
      <c r="C18" s="36">
        <f>Debts!$D$5</f>
        <v>150</v>
      </c>
      <c r="D18" s="37" t="str">
        <f t="shared" si="4"/>
        <v>€</v>
      </c>
      <c r="E18" s="38"/>
      <c r="F18" s="35" t="str">
        <f t="shared" si="1"/>
        <v>€</v>
      </c>
      <c r="G18" s="39">
        <f>I17*Debts!$C$5/12</f>
        <v>4.369761941939764</v>
      </c>
      <c r="H18" s="35" t="str">
        <f t="shared" si="2"/>
        <v>€</v>
      </c>
      <c r="I18" s="33">
        <f t="shared" si="5"/>
        <v>443.5511473720203</v>
      </c>
    </row>
    <row r="19" spans="1:9" ht="16.2" x14ac:dyDescent="0.45">
      <c r="A19" s="34">
        <f t="shared" si="0"/>
        <v>46539</v>
      </c>
      <c r="B19" s="35" t="str">
        <f t="shared" si="3"/>
        <v>€</v>
      </c>
      <c r="C19" s="36">
        <f>Debts!$D$5</f>
        <v>150</v>
      </c>
      <c r="D19" s="37" t="str">
        <f t="shared" si="4"/>
        <v>€</v>
      </c>
      <c r="E19" s="38"/>
      <c r="F19" s="35" t="str">
        <f t="shared" si="1"/>
        <v>€</v>
      </c>
      <c r="G19" s="39">
        <f>I18*Debts!$C$5/12</f>
        <v>3.2896710096758173</v>
      </c>
      <c r="H19" s="35" t="str">
        <f t="shared" si="2"/>
        <v>€</v>
      </c>
      <c r="I19" s="33">
        <f t="shared" si="5"/>
        <v>296.84081838169612</v>
      </c>
    </row>
    <row r="20" spans="1:9" ht="16.2" x14ac:dyDescent="0.45">
      <c r="A20" s="34">
        <f t="shared" si="0"/>
        <v>46569</v>
      </c>
      <c r="B20" s="35" t="str">
        <f t="shared" si="3"/>
        <v>€</v>
      </c>
      <c r="C20" s="36">
        <f>Debts!$D$5</f>
        <v>150</v>
      </c>
      <c r="D20" s="37" t="str">
        <f t="shared" si="4"/>
        <v>€</v>
      </c>
      <c r="E20" s="38"/>
      <c r="F20" s="35" t="str">
        <f t="shared" si="1"/>
        <v>€</v>
      </c>
      <c r="G20" s="39">
        <f>I19*Debts!$C$5/12</f>
        <v>2.2015694029975794</v>
      </c>
      <c r="H20" s="35" t="str">
        <f t="shared" si="2"/>
        <v>€</v>
      </c>
      <c r="I20" s="33">
        <f t="shared" si="5"/>
        <v>149.04238778469369</v>
      </c>
    </row>
    <row r="21" spans="1:9" ht="16.2" x14ac:dyDescent="0.45">
      <c r="A21" s="34">
        <f t="shared" si="0"/>
        <v>46600</v>
      </c>
      <c r="B21" s="35" t="str">
        <f t="shared" si="3"/>
        <v>€</v>
      </c>
      <c r="C21" s="36">
        <f>Debts!$D$5</f>
        <v>150</v>
      </c>
      <c r="D21" s="37" t="str">
        <f t="shared" si="4"/>
        <v>€</v>
      </c>
      <c r="E21" s="38">
        <v>0.15</v>
      </c>
      <c r="F21" s="35" t="str">
        <f t="shared" si="1"/>
        <v>€</v>
      </c>
      <c r="G21" s="39">
        <f>I20*Debts!$C$5/12</f>
        <v>1.1053977094031449</v>
      </c>
      <c r="H21" s="35" t="str">
        <f t="shared" si="2"/>
        <v>€</v>
      </c>
      <c r="I21" s="33">
        <f t="shared" si="5"/>
        <v>-2.2145059031686287E-3</v>
      </c>
    </row>
    <row r="22" spans="1:9" ht="16.2" x14ac:dyDescent="0.45">
      <c r="A22" s="34">
        <f t="shared" si="0"/>
        <v>46631</v>
      </c>
      <c r="B22" s="35" t="str">
        <f t="shared" si="3"/>
        <v>€</v>
      </c>
      <c r="C22" s="36">
        <v>0</v>
      </c>
      <c r="D22" s="37" t="str">
        <f t="shared" ref="D22:D58" si="6">D21</f>
        <v>€</v>
      </c>
      <c r="E22" s="38"/>
      <c r="F22" s="35" t="str">
        <f t="shared" si="1"/>
        <v>€</v>
      </c>
      <c r="G22" s="39">
        <f>I21*Debts!$C$5/12</f>
        <v>-1.6424252115167329E-5</v>
      </c>
      <c r="H22" s="35" t="str">
        <f t="shared" si="2"/>
        <v>€</v>
      </c>
      <c r="I22" s="33">
        <f t="shared" ref="I22:I58" si="7">I21+G22-E22-C22</f>
        <v>-2.2309301552837961E-3</v>
      </c>
    </row>
    <row r="23" spans="1:9" ht="16.2" x14ac:dyDescent="0.45">
      <c r="A23" s="34">
        <f t="shared" si="0"/>
        <v>46661</v>
      </c>
      <c r="B23" s="35" t="str">
        <f t="shared" si="3"/>
        <v>€</v>
      </c>
      <c r="C23" s="36">
        <v>0</v>
      </c>
      <c r="D23" s="37" t="str">
        <f t="shared" si="6"/>
        <v>€</v>
      </c>
      <c r="E23" s="38"/>
      <c r="F23" s="35" t="str">
        <f t="shared" si="1"/>
        <v>€</v>
      </c>
      <c r="G23" s="39">
        <f>I22*Debts!$C$5/12</f>
        <v>-1.6546065318354821E-5</v>
      </c>
      <c r="H23" s="35" t="str">
        <f t="shared" si="2"/>
        <v>€</v>
      </c>
      <c r="I23" s="33">
        <f t="shared" si="7"/>
        <v>-2.2474762206021511E-3</v>
      </c>
    </row>
    <row r="24" spans="1:9" ht="16.2" x14ac:dyDescent="0.45">
      <c r="A24" s="34">
        <f t="shared" si="0"/>
        <v>46692</v>
      </c>
      <c r="B24" s="35" t="str">
        <f t="shared" si="3"/>
        <v>€</v>
      </c>
      <c r="C24" s="36">
        <v>0</v>
      </c>
      <c r="D24" s="37" t="str">
        <f t="shared" si="6"/>
        <v>€</v>
      </c>
      <c r="E24" s="38"/>
      <c r="F24" s="35" t="str">
        <f t="shared" si="1"/>
        <v>€</v>
      </c>
      <c r="G24" s="39">
        <f>I23*Debts!$C$5/12</f>
        <v>-1.6668781969465953E-5</v>
      </c>
      <c r="H24" s="35" t="str">
        <f t="shared" si="2"/>
        <v>€</v>
      </c>
      <c r="I24" s="33">
        <f t="shared" si="7"/>
        <v>-2.2641450025716169E-3</v>
      </c>
    </row>
    <row r="25" spans="1:9" ht="16.2" x14ac:dyDescent="0.45">
      <c r="A25" s="34">
        <f t="shared" si="0"/>
        <v>46722</v>
      </c>
      <c r="B25" s="35" t="str">
        <f t="shared" si="3"/>
        <v>€</v>
      </c>
      <c r="C25" s="36">
        <v>0</v>
      </c>
      <c r="D25" s="37" t="str">
        <f t="shared" si="6"/>
        <v>€</v>
      </c>
      <c r="E25" s="38"/>
      <c r="F25" s="35" t="str">
        <f t="shared" si="1"/>
        <v>€</v>
      </c>
      <c r="G25" s="39">
        <f>I24*Debts!$C$5/12</f>
        <v>-1.6792408769072825E-5</v>
      </c>
      <c r="H25" s="35" t="str">
        <f t="shared" si="2"/>
        <v>€</v>
      </c>
      <c r="I25" s="33">
        <f t="shared" si="7"/>
        <v>-2.2809374113406896E-3</v>
      </c>
    </row>
    <row r="26" spans="1:9" ht="16.2" x14ac:dyDescent="0.45">
      <c r="A26" s="34">
        <f t="shared" si="0"/>
        <v>46753</v>
      </c>
      <c r="B26" s="35" t="str">
        <f t="shared" si="3"/>
        <v>€</v>
      </c>
      <c r="C26" s="36">
        <v>0</v>
      </c>
      <c r="D26" s="37" t="str">
        <f t="shared" si="6"/>
        <v>€</v>
      </c>
      <c r="E26" s="38"/>
      <c r="F26" s="35" t="str">
        <f t="shared" si="1"/>
        <v>€</v>
      </c>
      <c r="G26" s="39">
        <f>I25*Debts!$C$5/12</f>
        <v>-1.6916952467443446E-5</v>
      </c>
      <c r="H26" s="35" t="str">
        <f t="shared" si="2"/>
        <v>€</v>
      </c>
      <c r="I26" s="33">
        <f t="shared" si="7"/>
        <v>-2.2978543638081331E-3</v>
      </c>
    </row>
    <row r="27" spans="1:9" ht="16.2" x14ac:dyDescent="0.45">
      <c r="A27" s="34">
        <f t="shared" si="0"/>
        <v>46784</v>
      </c>
      <c r="B27" s="35" t="str">
        <f t="shared" si="3"/>
        <v>€</v>
      </c>
      <c r="C27" s="36">
        <v>0</v>
      </c>
      <c r="D27" s="37" t="str">
        <f t="shared" si="6"/>
        <v>€</v>
      </c>
      <c r="E27" s="38"/>
      <c r="F27" s="35" t="str">
        <f t="shared" si="1"/>
        <v>€</v>
      </c>
      <c r="G27" s="39">
        <f>I26*Debts!$C$5/12</f>
        <v>-1.704241986491032E-5</v>
      </c>
      <c r="H27" s="35" t="str">
        <f t="shared" si="2"/>
        <v>€</v>
      </c>
      <c r="I27" s="33">
        <f t="shared" si="7"/>
        <v>-2.3148967836730434E-3</v>
      </c>
    </row>
    <row r="28" spans="1:9" ht="16.2" x14ac:dyDescent="0.45">
      <c r="A28" s="34">
        <f t="shared" si="0"/>
        <v>46813</v>
      </c>
      <c r="B28" s="35" t="str">
        <f t="shared" si="3"/>
        <v>€</v>
      </c>
      <c r="C28" s="36">
        <v>0</v>
      </c>
      <c r="D28" s="37" t="str">
        <f t="shared" si="6"/>
        <v>€</v>
      </c>
      <c r="E28" s="38"/>
      <c r="F28" s="35" t="str">
        <f t="shared" si="1"/>
        <v>€</v>
      </c>
      <c r="G28" s="39">
        <f>I27*Debts!$C$5/12</f>
        <v>-1.7168817812241737E-5</v>
      </c>
      <c r="H28" s="35" t="str">
        <f t="shared" si="2"/>
        <v>€</v>
      </c>
      <c r="I28" s="33">
        <f t="shared" si="7"/>
        <v>-2.3320656014852851E-3</v>
      </c>
    </row>
    <row r="29" spans="1:9" ht="16.2" x14ac:dyDescent="0.45">
      <c r="A29" s="34">
        <f t="shared" si="0"/>
        <v>46844</v>
      </c>
      <c r="B29" s="35" t="str">
        <f t="shared" si="3"/>
        <v>€</v>
      </c>
      <c r="C29" s="36">
        <v>0</v>
      </c>
      <c r="D29" s="37" t="str">
        <f t="shared" si="6"/>
        <v>€</v>
      </c>
      <c r="E29" s="38"/>
      <c r="F29" s="35" t="str">
        <f t="shared" si="1"/>
        <v>€</v>
      </c>
      <c r="G29" s="39">
        <f>I28*Debts!$C$5/12</f>
        <v>-1.7296153211015864E-5</v>
      </c>
      <c r="H29" s="35" t="str">
        <f t="shared" si="2"/>
        <v>€</v>
      </c>
      <c r="I29" s="33">
        <f t="shared" si="7"/>
        <v>-2.349361754696301E-3</v>
      </c>
    </row>
    <row r="30" spans="1:9" ht="16.2" x14ac:dyDescent="0.45">
      <c r="A30" s="34">
        <f t="shared" si="0"/>
        <v>46874</v>
      </c>
      <c r="B30" s="35" t="str">
        <f t="shared" si="3"/>
        <v>€</v>
      </c>
      <c r="C30" s="36">
        <v>0</v>
      </c>
      <c r="D30" s="37" t="str">
        <f t="shared" si="6"/>
        <v>€</v>
      </c>
      <c r="E30" s="38"/>
      <c r="F30" s="35" t="str">
        <f t="shared" si="1"/>
        <v>€</v>
      </c>
      <c r="G30" s="39">
        <f>I29*Debts!$C$5/12</f>
        <v>-1.7424433013997564E-5</v>
      </c>
      <c r="H30" s="35" t="str">
        <f t="shared" si="2"/>
        <v>€</v>
      </c>
      <c r="I30" s="33">
        <f t="shared" si="7"/>
        <v>-2.3667861877102988E-3</v>
      </c>
    </row>
    <row r="31" spans="1:9" ht="16.2" x14ac:dyDescent="0.45">
      <c r="A31" s="34">
        <f t="shared" si="0"/>
        <v>46905</v>
      </c>
      <c r="B31" s="35" t="str">
        <f t="shared" si="3"/>
        <v>€</v>
      </c>
      <c r="C31" s="36">
        <v>0</v>
      </c>
      <c r="D31" s="37" t="str">
        <f t="shared" si="6"/>
        <v>€</v>
      </c>
      <c r="E31" s="38"/>
      <c r="F31" s="35" t="str">
        <f t="shared" si="1"/>
        <v>€</v>
      </c>
      <c r="G31" s="39">
        <f>I30*Debts!$C$5/12</f>
        <v>-1.7553664225518049E-5</v>
      </c>
      <c r="H31" s="35" t="str">
        <f t="shared" si="2"/>
        <v>€</v>
      </c>
      <c r="I31" s="33">
        <f t="shared" si="7"/>
        <v>-2.3843398519358167E-3</v>
      </c>
    </row>
    <row r="32" spans="1:9" ht="16.2" x14ac:dyDescent="0.45">
      <c r="A32" s="34">
        <f t="shared" si="0"/>
        <v>46935</v>
      </c>
      <c r="B32" s="35" t="str">
        <f t="shared" si="3"/>
        <v>€</v>
      </c>
      <c r="C32" s="36">
        <v>0</v>
      </c>
      <c r="D32" s="37" t="str">
        <f t="shared" si="6"/>
        <v>€</v>
      </c>
      <c r="E32" s="38"/>
      <c r="F32" s="35" t="str">
        <f t="shared" si="1"/>
        <v>€</v>
      </c>
      <c r="G32" s="39">
        <f>I31*Debts!$C$5/12</f>
        <v>-1.7683853901857307E-5</v>
      </c>
      <c r="H32" s="35" t="str">
        <f t="shared" si="2"/>
        <v>€</v>
      </c>
      <c r="I32" s="33">
        <f t="shared" si="7"/>
        <v>-2.402023705837674E-3</v>
      </c>
    </row>
    <row r="33" spans="1:9" ht="16.2" x14ac:dyDescent="0.45">
      <c r="A33" s="34">
        <f t="shared" si="0"/>
        <v>46966</v>
      </c>
      <c r="B33" s="35" t="str">
        <f t="shared" si="3"/>
        <v>€</v>
      </c>
      <c r="C33" s="36">
        <v>0</v>
      </c>
      <c r="D33" s="37" t="str">
        <f t="shared" si="6"/>
        <v>€</v>
      </c>
      <c r="E33" s="38"/>
      <c r="F33" s="35" t="str">
        <f t="shared" si="1"/>
        <v>€</v>
      </c>
      <c r="G33" s="39">
        <f>I32*Debts!$C$5/12</f>
        <v>-1.7815009151629414E-5</v>
      </c>
      <c r="H33" s="35" t="str">
        <f t="shared" si="2"/>
        <v>€</v>
      </c>
      <c r="I33" s="33">
        <f t="shared" si="7"/>
        <v>-2.4198387149893036E-3</v>
      </c>
    </row>
    <row r="34" spans="1:9" ht="16.2" x14ac:dyDescent="0.45">
      <c r="A34" s="34">
        <f t="shared" si="0"/>
        <v>46997</v>
      </c>
      <c r="B34" s="35" t="str">
        <f t="shared" si="3"/>
        <v>€</v>
      </c>
      <c r="C34" s="36">
        <v>0</v>
      </c>
      <c r="D34" s="37" t="str">
        <f t="shared" si="6"/>
        <v>€</v>
      </c>
      <c r="E34" s="38"/>
      <c r="F34" s="35" t="str">
        <f t="shared" si="1"/>
        <v>€</v>
      </c>
      <c r="G34" s="39">
        <f>I33*Debts!$C$5/12</f>
        <v>-1.7947137136170668E-5</v>
      </c>
      <c r="H34" s="35" t="str">
        <f t="shared" si="2"/>
        <v>€</v>
      </c>
      <c r="I34" s="33">
        <f t="shared" si="7"/>
        <v>-2.4377858521254744E-3</v>
      </c>
    </row>
    <row r="35" spans="1:9" ht="16.2" x14ac:dyDescent="0.45">
      <c r="A35" s="34">
        <f t="shared" si="0"/>
        <v>47027</v>
      </c>
      <c r="B35" s="35" t="str">
        <f t="shared" si="3"/>
        <v>€</v>
      </c>
      <c r="C35" s="36">
        <v>0</v>
      </c>
      <c r="D35" s="37" t="str">
        <f t="shared" si="6"/>
        <v>€</v>
      </c>
      <c r="E35" s="38"/>
      <c r="F35" s="35" t="str">
        <f t="shared" si="1"/>
        <v>€</v>
      </c>
      <c r="G35" s="39">
        <f>I34*Debts!$C$5/12</f>
        <v>-1.8080245069930603E-5</v>
      </c>
      <c r="H35" s="35" t="str">
        <f t="shared" si="2"/>
        <v>€</v>
      </c>
      <c r="I35" s="33">
        <f t="shared" si="7"/>
        <v>-2.4558660971954051E-3</v>
      </c>
    </row>
    <row r="36" spans="1:9" ht="16.2" x14ac:dyDescent="0.45">
      <c r="A36" s="34">
        <f t="shared" si="0"/>
        <v>47058</v>
      </c>
      <c r="B36" s="35" t="str">
        <f t="shared" si="3"/>
        <v>€</v>
      </c>
      <c r="C36" s="36">
        <v>0</v>
      </c>
      <c r="D36" s="37" t="str">
        <f t="shared" si="6"/>
        <v>€</v>
      </c>
      <c r="E36" s="38"/>
      <c r="F36" s="35" t="str">
        <f t="shared" si="1"/>
        <v>€</v>
      </c>
      <c r="G36" s="39">
        <f>I35*Debts!$C$5/12</f>
        <v>-1.821434022086592E-5</v>
      </c>
      <c r="H36" s="35" t="str">
        <f t="shared" si="2"/>
        <v>€</v>
      </c>
      <c r="I36" s="33">
        <f t="shared" si="7"/>
        <v>-2.4740804374162708E-3</v>
      </c>
    </row>
    <row r="37" spans="1:9" ht="16.2" x14ac:dyDescent="0.45">
      <c r="A37" s="34">
        <f t="shared" si="0"/>
        <v>47088</v>
      </c>
      <c r="B37" s="35" t="str">
        <f t="shared" si="3"/>
        <v>€</v>
      </c>
      <c r="C37" s="36">
        <v>0</v>
      </c>
      <c r="D37" s="37" t="str">
        <f t="shared" si="6"/>
        <v>€</v>
      </c>
      <c r="E37" s="38"/>
      <c r="F37" s="35" t="str">
        <f t="shared" si="1"/>
        <v>€</v>
      </c>
      <c r="G37" s="39">
        <f>I36*Debts!$C$5/12</f>
        <v>-1.8349429910837341E-5</v>
      </c>
      <c r="H37" s="35" t="str">
        <f t="shared" si="2"/>
        <v>€</v>
      </c>
      <c r="I37" s="33">
        <f t="shared" si="7"/>
        <v>-2.4924298673271081E-3</v>
      </c>
    </row>
    <row r="38" spans="1:9" ht="16.2" x14ac:dyDescent="0.45">
      <c r="A38" s="34">
        <f t="shared" si="0"/>
        <v>47119</v>
      </c>
      <c r="B38" s="35" t="str">
        <f t="shared" si="3"/>
        <v>€</v>
      </c>
      <c r="C38" s="36">
        <v>0</v>
      </c>
      <c r="D38" s="37" t="str">
        <f t="shared" si="6"/>
        <v>€</v>
      </c>
      <c r="E38" s="38"/>
      <c r="F38" s="35" t="str">
        <f t="shared" si="1"/>
        <v>€</v>
      </c>
      <c r="G38" s="39">
        <f>I37*Debts!$C$5/12</f>
        <v>-1.8485521516009383E-5</v>
      </c>
      <c r="H38" s="35" t="str">
        <f t="shared" si="2"/>
        <v>€</v>
      </c>
      <c r="I38" s="33">
        <f t="shared" si="7"/>
        <v>-2.5109153888431177E-3</v>
      </c>
    </row>
    <row r="39" spans="1:9" ht="16.2" x14ac:dyDescent="0.45">
      <c r="A39" s="34">
        <f t="shared" si="0"/>
        <v>47150</v>
      </c>
      <c r="B39" s="35" t="str">
        <f t="shared" si="3"/>
        <v>€</v>
      </c>
      <c r="C39" s="36">
        <v>0</v>
      </c>
      <c r="D39" s="37" t="str">
        <f t="shared" si="6"/>
        <v>€</v>
      </c>
      <c r="E39" s="38"/>
      <c r="F39" s="35" t="str">
        <f t="shared" si="1"/>
        <v>€</v>
      </c>
      <c r="G39" s="39">
        <f>I38*Debts!$C$5/12</f>
        <v>-1.8622622467253122E-5</v>
      </c>
      <c r="H39" s="35" t="str">
        <f t="shared" si="2"/>
        <v>€</v>
      </c>
      <c r="I39" s="33">
        <f t="shared" si="7"/>
        <v>-2.5295380113103706E-3</v>
      </c>
    </row>
    <row r="40" spans="1:9" ht="16.2" x14ac:dyDescent="0.45">
      <c r="A40" s="34">
        <f t="shared" si="0"/>
        <v>47178</v>
      </c>
      <c r="B40" s="35" t="str">
        <f t="shared" si="3"/>
        <v>€</v>
      </c>
      <c r="C40" s="36">
        <v>0</v>
      </c>
      <c r="D40" s="37" t="str">
        <f t="shared" si="6"/>
        <v>€</v>
      </c>
      <c r="E40" s="38"/>
      <c r="F40" s="35" t="str">
        <f t="shared" si="1"/>
        <v>€</v>
      </c>
      <c r="G40" s="39">
        <f>I39*Debts!$C$5/12</f>
        <v>-1.8760740250551916E-5</v>
      </c>
      <c r="H40" s="35" t="str">
        <f t="shared" si="2"/>
        <v>€</v>
      </c>
      <c r="I40" s="33">
        <f t="shared" si="7"/>
        <v>-2.5482987515609225E-3</v>
      </c>
    </row>
    <row r="41" spans="1:9" ht="16.2" x14ac:dyDescent="0.45">
      <c r="A41" s="34">
        <f t="shared" si="0"/>
        <v>47209</v>
      </c>
      <c r="B41" s="35" t="str">
        <f t="shared" si="3"/>
        <v>€</v>
      </c>
      <c r="C41" s="36">
        <v>0</v>
      </c>
      <c r="D41" s="37" t="str">
        <f t="shared" si="6"/>
        <v>€</v>
      </c>
      <c r="E41" s="38"/>
      <c r="F41" s="35" t="str">
        <f t="shared" si="1"/>
        <v>€</v>
      </c>
      <c r="G41" s="39">
        <f>I40*Debts!$C$5/12</f>
        <v>-1.8899882407410175E-5</v>
      </c>
      <c r="H41" s="35" t="str">
        <f t="shared" si="2"/>
        <v>€</v>
      </c>
      <c r="I41" s="33">
        <f t="shared" si="7"/>
        <v>-2.5671986339683328E-3</v>
      </c>
    </row>
    <row r="42" spans="1:9" ht="16.2" x14ac:dyDescent="0.45">
      <c r="A42" s="34">
        <f t="shared" si="0"/>
        <v>47239</v>
      </c>
      <c r="B42" s="35" t="str">
        <f t="shared" si="3"/>
        <v>€</v>
      </c>
      <c r="C42" s="36">
        <v>0</v>
      </c>
      <c r="D42" s="37" t="str">
        <f t="shared" si="6"/>
        <v>€</v>
      </c>
      <c r="E42" s="38"/>
      <c r="F42" s="35" t="str">
        <f t="shared" si="1"/>
        <v>€</v>
      </c>
      <c r="G42" s="39">
        <f>I41*Debts!$C$5/12</f>
        <v>-1.9040056535265134E-5</v>
      </c>
      <c r="H42" s="35" t="str">
        <f t="shared" si="2"/>
        <v>€</v>
      </c>
      <c r="I42" s="33">
        <f t="shared" si="7"/>
        <v>-2.5862386905035981E-3</v>
      </c>
    </row>
    <row r="43" spans="1:9" ht="16.2" x14ac:dyDescent="0.45">
      <c r="A43" s="34">
        <f t="shared" si="0"/>
        <v>47270</v>
      </c>
      <c r="B43" s="35" t="str">
        <f t="shared" si="3"/>
        <v>€</v>
      </c>
      <c r="C43" s="36">
        <v>0</v>
      </c>
      <c r="D43" s="37" t="str">
        <f t="shared" si="6"/>
        <v>€</v>
      </c>
      <c r="E43" s="38"/>
      <c r="F43" s="35" t="str">
        <f t="shared" si="1"/>
        <v>€</v>
      </c>
      <c r="G43" s="39">
        <f>I42*Debts!$C$5/12</f>
        <v>-1.9181270287901684E-5</v>
      </c>
      <c r="H43" s="35" t="str">
        <f t="shared" si="2"/>
        <v>€</v>
      </c>
      <c r="I43" s="33">
        <f t="shared" si="7"/>
        <v>-2.6054199607914996E-3</v>
      </c>
    </row>
    <row r="44" spans="1:9" ht="16.2" x14ac:dyDescent="0.45">
      <c r="A44" s="34">
        <f t="shared" si="0"/>
        <v>47300</v>
      </c>
      <c r="B44" s="35" t="str">
        <f t="shared" si="3"/>
        <v>€</v>
      </c>
      <c r="C44" s="36">
        <v>0</v>
      </c>
      <c r="D44" s="37" t="str">
        <f t="shared" si="6"/>
        <v>€</v>
      </c>
      <c r="E44" s="38"/>
      <c r="F44" s="35" t="str">
        <f t="shared" si="1"/>
        <v>€</v>
      </c>
      <c r="G44" s="39">
        <f>I43*Debts!$C$5/12</f>
        <v>-1.9323531375870288E-5</v>
      </c>
      <c r="H44" s="35" t="str">
        <f t="shared" si="2"/>
        <v>€</v>
      </c>
      <c r="I44" s="33">
        <f t="shared" si="7"/>
        <v>-2.6247434921673699E-3</v>
      </c>
    </row>
    <row r="45" spans="1:9" ht="16.2" x14ac:dyDescent="0.45">
      <c r="A45" s="34">
        <f t="shared" si="0"/>
        <v>47331</v>
      </c>
      <c r="B45" s="35" t="str">
        <f t="shared" si="3"/>
        <v>€</v>
      </c>
      <c r="C45" s="36">
        <v>0</v>
      </c>
      <c r="D45" s="37" t="str">
        <f t="shared" si="6"/>
        <v>€</v>
      </c>
      <c r="E45" s="38"/>
      <c r="F45" s="35" t="str">
        <f t="shared" si="1"/>
        <v>€</v>
      </c>
      <c r="G45" s="39">
        <f>I44*Debts!$C$5/12</f>
        <v>-1.9466847566907991E-5</v>
      </c>
      <c r="H45" s="35" t="str">
        <f t="shared" si="2"/>
        <v>€</v>
      </c>
      <c r="I45" s="33">
        <f t="shared" si="7"/>
        <v>-2.6442103397342777E-3</v>
      </c>
    </row>
    <row r="46" spans="1:9" ht="16.2" x14ac:dyDescent="0.45">
      <c r="A46" s="34">
        <f t="shared" si="0"/>
        <v>47362</v>
      </c>
      <c r="B46" s="35" t="str">
        <f t="shared" si="3"/>
        <v>€</v>
      </c>
      <c r="C46" s="36">
        <v>0</v>
      </c>
      <c r="D46" s="37" t="str">
        <f t="shared" si="6"/>
        <v>€</v>
      </c>
      <c r="E46" s="38"/>
      <c r="F46" s="35" t="str">
        <f t="shared" si="1"/>
        <v>€</v>
      </c>
      <c r="G46" s="39">
        <f>I45*Debts!$C$5/12</f>
        <v>-1.9611226686362558E-5</v>
      </c>
      <c r="H46" s="35" t="str">
        <f t="shared" si="2"/>
        <v>€</v>
      </c>
      <c r="I46" s="33">
        <f t="shared" si="7"/>
        <v>-2.6638215664206402E-3</v>
      </c>
    </row>
    <row r="47" spans="1:9" ht="16.2" x14ac:dyDescent="0.45">
      <c r="A47" s="34">
        <f t="shared" si="0"/>
        <v>47392</v>
      </c>
      <c r="B47" s="35" t="str">
        <f t="shared" si="3"/>
        <v>€</v>
      </c>
      <c r="C47" s="36">
        <v>0</v>
      </c>
      <c r="D47" s="37" t="str">
        <f t="shared" si="6"/>
        <v>€</v>
      </c>
      <c r="E47" s="38"/>
      <c r="F47" s="35" t="str">
        <f t="shared" si="1"/>
        <v>€</v>
      </c>
      <c r="G47" s="39">
        <f>I46*Debts!$C$5/12</f>
        <v>-1.975667661761975E-5</v>
      </c>
      <c r="H47" s="35" t="str">
        <f t="shared" si="2"/>
        <v>€</v>
      </c>
      <c r="I47" s="33">
        <f t="shared" si="7"/>
        <v>-2.6835782430382599E-3</v>
      </c>
    </row>
    <row r="48" spans="1:9" ht="16.2" x14ac:dyDescent="0.45">
      <c r="A48" s="34">
        <f t="shared" si="0"/>
        <v>47423</v>
      </c>
      <c r="B48" s="35" t="str">
        <f t="shared" si="3"/>
        <v>€</v>
      </c>
      <c r="C48" s="36">
        <v>0</v>
      </c>
      <c r="D48" s="37" t="str">
        <f t="shared" si="6"/>
        <v>€</v>
      </c>
      <c r="E48" s="38"/>
      <c r="F48" s="35" t="str">
        <f t="shared" si="1"/>
        <v>€</v>
      </c>
      <c r="G48" s="39">
        <f>I47*Debts!$C$5/12</f>
        <v>-1.9903205302533761E-5</v>
      </c>
      <c r="H48" s="35" t="str">
        <f t="shared" si="2"/>
        <v>€</v>
      </c>
      <c r="I48" s="33">
        <f t="shared" si="7"/>
        <v>-2.7034814483407935E-3</v>
      </c>
    </row>
    <row r="49" spans="1:9" ht="16.2" x14ac:dyDescent="0.45">
      <c r="A49" s="34">
        <f t="shared" si="0"/>
        <v>47453</v>
      </c>
      <c r="B49" s="35" t="str">
        <f t="shared" si="3"/>
        <v>€</v>
      </c>
      <c r="C49" s="36">
        <v>0</v>
      </c>
      <c r="D49" s="37" t="str">
        <f t="shared" si="6"/>
        <v>€</v>
      </c>
      <c r="E49" s="38"/>
      <c r="F49" s="35" t="str">
        <f t="shared" si="1"/>
        <v>€</v>
      </c>
      <c r="G49" s="39">
        <f>I48*Debts!$C$5/12</f>
        <v>-2.0050820741860884E-5</v>
      </c>
      <c r="H49" s="35" t="str">
        <f t="shared" si="2"/>
        <v>€</v>
      </c>
      <c r="I49" s="33">
        <f t="shared" si="7"/>
        <v>-2.7235322690826545E-3</v>
      </c>
    </row>
    <row r="50" spans="1:9" ht="16.2" x14ac:dyDescent="0.45">
      <c r="A50" s="34">
        <f t="shared" si="0"/>
        <v>47484</v>
      </c>
      <c r="B50" s="35" t="str">
        <f t="shared" si="3"/>
        <v>€</v>
      </c>
      <c r="C50" s="36">
        <v>0</v>
      </c>
      <c r="D50" s="37" t="str">
        <f t="shared" si="6"/>
        <v>€</v>
      </c>
      <c r="E50" s="38"/>
      <c r="F50" s="35" t="str">
        <f t="shared" si="1"/>
        <v>€</v>
      </c>
      <c r="G50" s="39">
        <f>I49*Debts!$C$5/12</f>
        <v>-2.0199530995696351E-5</v>
      </c>
      <c r="H50" s="35" t="str">
        <f t="shared" si="2"/>
        <v>€</v>
      </c>
      <c r="I50" s="33">
        <f t="shared" si="7"/>
        <v>-2.7437318000783509E-3</v>
      </c>
    </row>
    <row r="51" spans="1:9" ht="16.2" x14ac:dyDescent="0.45">
      <c r="A51" s="34">
        <f t="shared" si="0"/>
        <v>47515</v>
      </c>
      <c r="B51" s="35" t="str">
        <f t="shared" si="3"/>
        <v>€</v>
      </c>
      <c r="C51" s="36">
        <v>0</v>
      </c>
      <c r="D51" s="37" t="str">
        <f t="shared" si="6"/>
        <v>€</v>
      </c>
      <c r="E51" s="38"/>
      <c r="F51" s="35" t="str">
        <f t="shared" si="1"/>
        <v>€</v>
      </c>
      <c r="G51" s="39">
        <f>I50*Debts!$C$5/12</f>
        <v>-2.0349344183914433E-5</v>
      </c>
      <c r="H51" s="35" t="str">
        <f t="shared" si="2"/>
        <v>€</v>
      </c>
      <c r="I51" s="33">
        <f t="shared" si="7"/>
        <v>-2.7640811442622652E-3</v>
      </c>
    </row>
    <row r="52" spans="1:9" ht="16.2" x14ac:dyDescent="0.45">
      <c r="A52" s="34">
        <f t="shared" si="0"/>
        <v>47543</v>
      </c>
      <c r="B52" s="35" t="str">
        <f t="shared" si="3"/>
        <v>€</v>
      </c>
      <c r="C52" s="36">
        <v>0</v>
      </c>
      <c r="D52" s="37" t="str">
        <f t="shared" si="6"/>
        <v>€</v>
      </c>
      <c r="E52" s="38"/>
      <c r="F52" s="35" t="str">
        <f t="shared" si="1"/>
        <v>€</v>
      </c>
      <c r="G52" s="39">
        <f>I51*Debts!$C$5/12</f>
        <v>-2.0500268486611802E-5</v>
      </c>
      <c r="H52" s="35" t="str">
        <f t="shared" si="2"/>
        <v>€</v>
      </c>
      <c r="I52" s="33">
        <f t="shared" si="7"/>
        <v>-2.7845814127488771E-3</v>
      </c>
    </row>
    <row r="53" spans="1:9" ht="16.2" x14ac:dyDescent="0.45">
      <c r="A53" s="34">
        <f t="shared" si="0"/>
        <v>47574</v>
      </c>
      <c r="B53" s="35" t="str">
        <f t="shared" si="3"/>
        <v>€</v>
      </c>
      <c r="C53" s="36">
        <v>0</v>
      </c>
      <c r="D53" s="37" t="str">
        <f t="shared" si="6"/>
        <v>€</v>
      </c>
      <c r="E53" s="38"/>
      <c r="F53" s="35" t="str">
        <f t="shared" si="1"/>
        <v>€</v>
      </c>
      <c r="G53" s="39">
        <f>I52*Debts!$C$5/12</f>
        <v>-2.065231214455417E-5</v>
      </c>
      <c r="H53" s="35" t="str">
        <f t="shared" si="2"/>
        <v>€</v>
      </c>
      <c r="I53" s="33">
        <f t="shared" si="7"/>
        <v>-2.8052337248934312E-3</v>
      </c>
    </row>
    <row r="54" spans="1:9" ht="16.2" x14ac:dyDescent="0.45">
      <c r="A54" s="34">
        <f t="shared" si="0"/>
        <v>47604</v>
      </c>
      <c r="B54" s="35" t="str">
        <f t="shared" si="3"/>
        <v>€</v>
      </c>
      <c r="C54" s="36">
        <v>0</v>
      </c>
      <c r="D54" s="37" t="str">
        <f t="shared" si="6"/>
        <v>€</v>
      </c>
      <c r="E54" s="38"/>
      <c r="F54" s="35" t="str">
        <f t="shared" si="1"/>
        <v>€</v>
      </c>
      <c r="G54" s="39">
        <f>I53*Debts!$C$5/12</f>
        <v>-2.080548345962628E-5</v>
      </c>
      <c r="H54" s="35" t="str">
        <f t="shared" si="2"/>
        <v>€</v>
      </c>
      <c r="I54" s="33">
        <f t="shared" si="7"/>
        <v>-2.8260392083530573E-3</v>
      </c>
    </row>
    <row r="55" spans="1:9" ht="16.2" x14ac:dyDescent="0.45">
      <c r="A55" s="34" t="str">
        <f t="shared" si="0"/>
        <v/>
      </c>
      <c r="B55" s="35" t="str">
        <f t="shared" si="3"/>
        <v>€</v>
      </c>
      <c r="C55" s="36"/>
      <c r="D55" s="37" t="str">
        <f t="shared" si="6"/>
        <v>€</v>
      </c>
      <c r="E55" s="38"/>
      <c r="F55" s="35" t="str">
        <f t="shared" si="1"/>
        <v>€</v>
      </c>
      <c r="G55" s="39">
        <f>I54*Debts!$C$5/12</f>
        <v>-2.0959790795285172E-5</v>
      </c>
      <c r="H55" s="35" t="str">
        <f t="shared" si="2"/>
        <v>€</v>
      </c>
      <c r="I55" s="33">
        <f t="shared" si="7"/>
        <v>-2.8469989991483425E-3</v>
      </c>
    </row>
    <row r="56" spans="1:9" ht="16.2" x14ac:dyDescent="0.45">
      <c r="A56" s="34" t="str">
        <f t="shared" si="0"/>
        <v/>
      </c>
      <c r="B56" s="35" t="str">
        <f t="shared" si="3"/>
        <v>€</v>
      </c>
      <c r="C56" s="36"/>
      <c r="D56" s="37" t="str">
        <f t="shared" si="6"/>
        <v>€</v>
      </c>
      <c r="E56" s="38"/>
      <c r="F56" s="35" t="str">
        <f t="shared" si="1"/>
        <v>€</v>
      </c>
      <c r="G56" s="39">
        <f>I55*Debts!$C$5/12</f>
        <v>-2.1115242577016871E-5</v>
      </c>
      <c r="H56" s="35" t="str">
        <f t="shared" si="2"/>
        <v>€</v>
      </c>
      <c r="I56" s="33">
        <f t="shared" si="7"/>
        <v>-2.8681142417253595E-3</v>
      </c>
    </row>
    <row r="57" spans="1:9" ht="16.2" x14ac:dyDescent="0.45">
      <c r="A57" s="34" t="str">
        <f t="shared" si="0"/>
        <v/>
      </c>
      <c r="B57" s="35" t="str">
        <f t="shared" si="3"/>
        <v>€</v>
      </c>
      <c r="C57" s="36"/>
      <c r="D57" s="37" t="str">
        <f t="shared" si="6"/>
        <v>€</v>
      </c>
      <c r="E57" s="38"/>
      <c r="F57" s="35" t="str">
        <f t="shared" si="1"/>
        <v>€</v>
      </c>
      <c r="G57" s="39">
        <f>I56*Debts!$C$5/12</f>
        <v>-2.1271847292796414E-5</v>
      </c>
      <c r="H57" s="35" t="str">
        <f t="shared" si="2"/>
        <v>€</v>
      </c>
      <c r="I57" s="33">
        <f t="shared" si="7"/>
        <v>-2.889386089018156E-3</v>
      </c>
    </row>
    <row r="58" spans="1:9" ht="16.2" x14ac:dyDescent="0.45">
      <c r="A58" s="34" t="str">
        <f t="shared" si="0"/>
        <v/>
      </c>
      <c r="B58" s="35" t="str">
        <f t="shared" si="3"/>
        <v>€</v>
      </c>
      <c r="C58" s="36"/>
      <c r="D58" s="37" t="str">
        <f t="shared" si="6"/>
        <v>€</v>
      </c>
      <c r="E58" s="38"/>
      <c r="F58" s="35" t="str">
        <f t="shared" si="1"/>
        <v>€</v>
      </c>
      <c r="G58" s="39">
        <f>I57*Debts!$C$5/12</f>
        <v>-2.1429613493551321E-5</v>
      </c>
      <c r="H58" s="35" t="str">
        <f t="shared" si="2"/>
        <v>€</v>
      </c>
      <c r="I58" s="33">
        <f t="shared" si="7"/>
        <v>-2.9108157025117074E-3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SetUp</vt:lpstr>
      <vt:lpstr>Debts</vt:lpstr>
      <vt:lpstr>Payments</vt:lpstr>
      <vt:lpstr>Loan repayment Schedule.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Lisa Lokasto</dc:creator>
  <cp:lastModifiedBy>Lisa Lokasto</cp:lastModifiedBy>
  <dcterms:created xsi:type="dcterms:W3CDTF">2026-01-07T19:11:11Z</dcterms:created>
  <dcterms:modified xsi:type="dcterms:W3CDTF">2026-01-07T21:18:35Z</dcterms:modified>
</cp:coreProperties>
</file>